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01" activeTab="0"/>
  </bookViews>
  <sheets>
    <sheet name="Ergebnisse 1213" sheetId="1" r:id="rId1"/>
    <sheet name="Regl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ARZD</author>
    <author>bussarda</author>
  </authors>
  <commentList>
    <comment ref="V39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13h40</t>
        </r>
      </text>
    </comment>
    <comment ref="AD39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16h10</t>
        </r>
      </text>
    </comment>
    <comment ref="O68" authorId="1">
      <text>
        <r>
          <rPr>
            <b/>
            <sz val="9"/>
            <rFont val="Tahoma"/>
            <family val="0"/>
          </rPr>
          <t>Gewicht zu gering</t>
        </r>
      </text>
    </comment>
  </commentList>
</comments>
</file>

<file path=xl/sharedStrings.xml><?xml version="1.0" encoding="utf-8"?>
<sst xmlns="http://schemas.openxmlformats.org/spreadsheetml/2006/main" count="320" uniqueCount="128">
  <si>
    <t>Der im Rennen zu verwendende Motor wird am Renntag vom Veranstalter zur Verfügung gestellt und von den Teilnehmern gezogen</t>
  </si>
  <si>
    <t>Es dürfen ausschliesslich Plafit Fahrwerke der Generation SLP1 und SLP2 in Originalzustand verwendet werden</t>
  </si>
  <si>
    <t>Die Karosseriehalter bei SLP1 Fahrwerken sind freigestellt</t>
  </si>
  <si>
    <t>Es sind alle Felgentypen zugelassen, aber ausnahmslos mit zum Modell passenden, plastischen, Felgeneinsätzen (keine Lexan oder Papiereinsätze!)</t>
  </si>
  <si>
    <t>Sonstiges:</t>
  </si>
  <si>
    <t>Es wird besonderes Augenmerk auf die Originalposition des Heckflügels gelegt!</t>
  </si>
  <si>
    <t>Platz</t>
  </si>
  <si>
    <t>Runden</t>
  </si>
  <si>
    <t>Fahrzeug</t>
  </si>
  <si>
    <t>Motor Nr.</t>
  </si>
  <si>
    <t>Rückstand zum</t>
  </si>
  <si>
    <t>Qualifying</t>
  </si>
  <si>
    <t>Ersten</t>
  </si>
  <si>
    <t>Vorigen</t>
  </si>
  <si>
    <t>Zeit</t>
  </si>
  <si>
    <t>Dieter Mayr</t>
  </si>
  <si>
    <t>FahrerIn</t>
  </si>
  <si>
    <t>Einzelergebnisse</t>
  </si>
  <si>
    <t>◄</t>
  </si>
  <si>
    <t>▼2</t>
  </si>
  <si>
    <t>►neu</t>
  </si>
  <si>
    <t>▲1</t>
  </si>
  <si>
    <t>Chassis</t>
  </si>
  <si>
    <t>Leo Rebler</t>
  </si>
  <si>
    <t>SLP 2</t>
  </si>
  <si>
    <t>Turn 1</t>
  </si>
  <si>
    <t>Turn 2</t>
  </si>
  <si>
    <t>Teilergebnisse</t>
  </si>
  <si>
    <t>Sollten mehr als 18 Starter antreten wird die Höchstpunktezahl aliquot erhöht</t>
  </si>
  <si>
    <t>Punktevergabe:        3/2/1 im Qualifying sowie 20/18/16/15/14/13/12/… im Rennen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</si>
  <si>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</si>
  <si>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</si>
  <si>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Reglementsänderungen:</t>
  </si>
  <si>
    <t>Die Clubs behalten sich das Recht vor, Änderungen die dem Ablauf und der Spannung der Rennen dienen, rasch und unbürokratisch umzusetzen.</t>
  </si>
  <si>
    <t>Quali-Mittelwert:</t>
  </si>
  <si>
    <t xml:space="preserve">                                    Dürnkrut: ca.13 Runden</t>
  </si>
  <si>
    <t>errechnete Strafe:</t>
  </si>
  <si>
    <t xml:space="preserve">                                                                        Tulln: ca. 18 Runden</t>
  </si>
  <si>
    <t>Reihung bei Gleichstand nach Gesamtpunkten, dann nach bestem Ergebnis, dann nach früher gefahren.</t>
  </si>
  <si>
    <t xml:space="preserve"> diese werden gemeinsam eine Entscheidung fällen.</t>
  </si>
  <si>
    <t>Erich Schörg</t>
  </si>
  <si>
    <r>
      <t xml:space="preserve">6 Rennen -  ein Streicher - </t>
    </r>
    <r>
      <rPr>
        <sz val="11"/>
        <color indexed="10"/>
        <rFont val="Arial"/>
        <family val="2"/>
      </rPr>
      <t>Finale kein Streicher!</t>
    </r>
  </si>
  <si>
    <t>Gesamt- punkte</t>
  </si>
  <si>
    <r>
      <t xml:space="preserve">Plafit SLP 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 xml:space="preserve">Dürnkrut - </t>
    </r>
    <r>
      <rPr>
        <b/>
        <sz val="18"/>
        <color indexed="11"/>
        <rFont val="Arial"/>
        <family val="2"/>
      </rPr>
      <t>Wien</t>
    </r>
  </si>
  <si>
    <t xml:space="preserve">    Slotcarracer Vienna: ca. 15 Runden</t>
  </si>
  <si>
    <t>Es werden jeweils 2 Rennen im SRC Tulln, Bei den Slotcarracer Vienna und im ARZD ausgetragen</t>
  </si>
  <si>
    <t>Rudolf Tögel</t>
  </si>
  <si>
    <t>Michael Miksche</t>
  </si>
  <si>
    <t>BMW V12 LM</t>
  </si>
  <si>
    <t>Einzige Ausnahme: wenn die Motorhalterschrauben ausgeleiert sind.</t>
  </si>
  <si>
    <t>Da das Fahrwerk in ORIGINALZUSTAND bleiben muß, dürfen folglich KEINE zusätzlichen Löcher gebohrt werden!</t>
  </si>
  <si>
    <t>Robert Fida</t>
  </si>
  <si>
    <t>Christian Melbinger</t>
  </si>
  <si>
    <r>
      <rPr>
        <b/>
        <sz val="20"/>
        <color indexed="11"/>
        <rFont val="Arial"/>
        <family val="2"/>
      </rP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 xml:space="preserve">acing 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</si>
  <si>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rPr>
        <b/>
        <sz val="20"/>
        <color indexed="10"/>
        <rFont val="Arial"/>
        <family val="2"/>
      </rP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</si>
  <si>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Rückstand</t>
  </si>
  <si>
    <t>Acura ARX 01B</t>
  </si>
  <si>
    <r>
      <rPr>
        <b/>
        <sz val="20"/>
        <color indexed="56"/>
        <rFont val="Arial"/>
        <family val="2"/>
      </rPr>
      <t>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 xml:space="preserve">acer 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</t>
    </r>
  </si>
  <si>
    <t>Martin Weiss</t>
  </si>
  <si>
    <t>BMW V 12</t>
  </si>
  <si>
    <r>
      <t xml:space="preserve">SCRV </t>
    </r>
    <r>
      <rPr>
        <b/>
        <sz val="12"/>
        <color indexed="56"/>
        <rFont val="Arial"/>
        <family val="2"/>
      </rPr>
      <t>(Queen)</t>
    </r>
  </si>
  <si>
    <t>Audi R8R</t>
  </si>
  <si>
    <r>
      <t xml:space="preserve">Plafit SLP </t>
    </r>
    <r>
      <rPr>
        <b/>
        <sz val="26"/>
        <color indexed="54"/>
        <rFont val="Arial"/>
        <family val="2"/>
      </rPr>
      <t>20</t>
    </r>
    <r>
      <rPr>
        <b/>
        <sz val="18"/>
        <color indexed="54"/>
        <rFont val="Arial"/>
        <family val="2"/>
      </rPr>
      <t>12</t>
    </r>
    <r>
      <rPr>
        <b/>
        <sz val="26"/>
        <color indexed="54"/>
        <rFont val="Arial"/>
        <family val="2"/>
      </rPr>
      <t>/13</t>
    </r>
  </si>
  <si>
    <t>1.Lauf      2 x 6 x 7 min</t>
  </si>
  <si>
    <t>Oreca FLM 09</t>
  </si>
  <si>
    <t>Acura ARX 01 B</t>
  </si>
  <si>
    <t>Jaguar XJR 8</t>
  </si>
  <si>
    <t>Ernst Breier</t>
  </si>
  <si>
    <t>Meisterschaftsstand</t>
  </si>
  <si>
    <t>Karosserie:</t>
  </si>
  <si>
    <t xml:space="preserve">Gruppe C, Le Mans Prototypen der letzten Jahre, FIA GT Fahrzeuge </t>
  </si>
  <si>
    <t>Es dürfen sowohl Plastik- als auch GFK Karosserien verwendet werden</t>
  </si>
  <si>
    <t>Das Fahrzeugmindestgesamtgewicht beträgt 200g bei Verwendung einer Plastikkarosserie, das eines GFK Fahrzeugs erhöht sich auf 205g</t>
  </si>
  <si>
    <t>Maximale Spurbreite (incl. Felgeneinsätze) 84mm, bei GT´s 85mm</t>
  </si>
  <si>
    <t>Im Zweifelsfall einer Karosserievariante, ist einer der Bahnverantwortlichen (Alex Sattler, Erich Schörg und Dieter Mayr) zu kontaktieren,</t>
  </si>
  <si>
    <t>Reifenbreite vorn mindestens 6mm mit 5mm Auflage, hinten maximal 16mm (incl. Felgeneinsatz)</t>
  </si>
  <si>
    <t>Reifendurchmesser vorn mindestens 24mm (GT´s 25mm), hinten mindestens 26mm</t>
  </si>
  <si>
    <t>Fahrwerk:</t>
  </si>
  <si>
    <t>Gewicht, Breite…</t>
  </si>
  <si>
    <t>Felgen und Reifen:</t>
  </si>
  <si>
    <t>Bodenfreiheit des Fahrzeuges vor dem Rennen 1mm, bei der Endabnahme mindestens 0,8mm</t>
  </si>
  <si>
    <t>Material freigegeben (Karbon, GFK, ALU…) aber keine H-Träger! Zur Verbindung der unteren und oberen Halteplatten dürfen beliebige Schrauben verwendet werden.</t>
  </si>
  <si>
    <t xml:space="preserve">beim SLP 2 sind alle Nachbauten (DoSlot, Speedslot, Werk, Eigenbau) freigegeben, aber an den Originalschrauben befestigt, deren Position nicht verändert werden darf. </t>
  </si>
  <si>
    <t>Nur Blei oder/und Messing, seitlich nicht außerhalb der Chassisgrundplatte. Befestigung egal (Originalschrauben, kleben, löten…).</t>
  </si>
  <si>
    <t>sowie verschieden harte Federn</t>
  </si>
  <si>
    <t>Einzig erlaubte Tuningteile sind Trimmgewichte incl. deren Halteplatten</t>
  </si>
  <si>
    <t xml:space="preserve"> des Originalfahrzeuges. Dr. Google bietet hier eine große Hilfe! Gefertigt aus Polystyrol oder Kohlefaser mit einer Mindeststärke von 0,5mm und vier Teilen</t>
  </si>
  <si>
    <t>(Hauptplatte, Endplatte schräg nach oben und 2 Seitenplatten)</t>
  </si>
  <si>
    <r>
      <t xml:space="preserve">Bei Plastikkarosserien der originale Bausatzflügel oder alternativ der SLP Einheitsspoiler wie gehabt. Bei LMP´s oder GT´s aus GFK eine </t>
    </r>
    <r>
      <rPr>
        <u val="single"/>
        <sz val="10"/>
        <rFont val="Arial"/>
        <family val="2"/>
      </rPr>
      <t>maßstabsgetreue</t>
    </r>
    <r>
      <rPr>
        <sz val="10"/>
        <rFont val="Arial"/>
        <family val="2"/>
      </rPr>
      <t xml:space="preserve"> Nachbildung </t>
    </r>
  </si>
  <si>
    <t>Ebenso sind originalgetreue Resineflügel erlaubt. Diese sind bei den Veranstaltern beziehbar und für beinahe jedes Modell verfügbar.</t>
  </si>
  <si>
    <r>
      <t xml:space="preserve">Der </t>
    </r>
    <r>
      <rPr>
        <u val="single"/>
        <sz val="10"/>
        <rFont val="Arial"/>
        <family val="2"/>
      </rPr>
      <t>Acura ARX 01A</t>
    </r>
    <r>
      <rPr>
        <sz val="10"/>
        <rFont val="Arial"/>
        <family val="2"/>
      </rPr>
      <t xml:space="preserve"> ist, wie schon im Frühjahr 2012 beschlossen, nicht mehr zu den Rennen zugelassen.</t>
    </r>
  </si>
  <si>
    <t>Schleifer, Leitkiel, Kugellager, Kabel freigestellt. Achsen durchgehend aus vollem Stahl, kürzen und Einkerbungen für Madenschrauben erlaubt</t>
  </si>
  <si>
    <t>alternativ Designfelgen. Töpfchenfelgen sind keine Designfelgen!</t>
  </si>
  <si>
    <t>Von oben gesehen darf das Fahrwerk nicht ungehindert einsehbar sein</t>
  </si>
  <si>
    <t>seitliche Öffnungen dürfen geschlossen werden, wenn dadurch ein ungehinderter Einbau des Fahrwerkes ermöglicht wird.</t>
  </si>
  <si>
    <t>Es darf sich aber keinesfalls die Silhouette des Fahrzeuges verändern.</t>
  </si>
  <si>
    <t>Eine dezente Verbreiterung der Radkästen bleibt weiterhin erlaubt.</t>
  </si>
  <si>
    <t>Reparaturen:</t>
  </si>
  <si>
    <t>innerhalb von 5 Rennrunden</t>
  </si>
  <si>
    <t>Vorderreifen dürfen versiegelt werden, Hinterreifen aus Moosgummi (vorzugsweise GP 45)</t>
  </si>
  <si>
    <t>SRT</t>
  </si>
  <si>
    <t>ARZD</t>
  </si>
  <si>
    <t>2.Lauf      2 x 5 x 7 min</t>
  </si>
  <si>
    <t>persönlicher Bestwert</t>
  </si>
  <si>
    <t>3.Lauf      2 x 5 x 7 min</t>
  </si>
  <si>
    <t>Wolfgang Mitschka</t>
  </si>
  <si>
    <t>▼1</t>
  </si>
  <si>
    <t>Leopold Karla</t>
  </si>
  <si>
    <t>Ernst Brajer</t>
  </si>
  <si>
    <t>Jutta Binder</t>
  </si>
  <si>
    <t>Mike Lang</t>
  </si>
  <si>
    <t>Roman Dienstl</t>
  </si>
  <si>
    <t>Michael Hüther</t>
  </si>
  <si>
    <t>Alex Tögel</t>
  </si>
  <si>
    <t>Hubert Ruso</t>
  </si>
  <si>
    <t>BMW V 12 LMR</t>
  </si>
  <si>
    <t>Porsche 956 IMSA</t>
  </si>
  <si>
    <t>Oreca 03</t>
  </si>
  <si>
    <t>ein Streicher</t>
  </si>
  <si>
    <t>▼3</t>
  </si>
  <si>
    <t>BMW V12 LMR</t>
  </si>
  <si>
    <t>Michi Miksche</t>
  </si>
  <si>
    <t>Poldi Karla</t>
  </si>
  <si>
    <t>Dome S 101</t>
  </si>
  <si>
    <t>4.Lauf      2 x 5 x 7 min</t>
  </si>
  <si>
    <t>Acura 01 B</t>
  </si>
  <si>
    <t>▲2</t>
  </si>
  <si>
    <t>Nächster Lauf in Dürnkrut am 16.Februar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</si>
</sst>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/yyyy;@"/>
    <numFmt numFmtId="165" formatCode="0.000"/>
    <numFmt numFmtId="166" formatCode="d/m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4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5"/>
      <color indexed="5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8"/>
      <color indexed="54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4"/>
      <color indexed="11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10"/>
      <name val="Arial"/>
      <family val="2"/>
    </font>
    <font>
      <b/>
      <sz val="18"/>
      <color indexed="11"/>
      <name val="Arial"/>
      <family val="2"/>
    </font>
    <font>
      <b/>
      <sz val="15"/>
      <color indexed="23"/>
      <name val="Arial"/>
      <family val="2"/>
    </font>
    <font>
      <b/>
      <sz val="26"/>
      <color indexed="54"/>
      <name val="Arial"/>
      <family val="2"/>
    </font>
    <font>
      <b/>
      <sz val="20"/>
      <color indexed="10"/>
      <name val="Arial"/>
      <family val="2"/>
    </font>
    <font>
      <b/>
      <sz val="18"/>
      <color indexed="54"/>
      <name val="Arial"/>
      <family val="2"/>
    </font>
    <font>
      <b/>
      <sz val="20"/>
      <color indexed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5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7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22"/>
      <color indexed="11"/>
      <name val="Arial"/>
      <family val="2"/>
    </font>
    <font>
      <b/>
      <sz val="2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22"/>
      <color indexed="56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12"/>
      <color rgb="FF002060"/>
      <name val="Arial"/>
      <family val="2"/>
    </font>
    <font>
      <sz val="12"/>
      <color rgb="FFFF0000"/>
      <name val="Arial"/>
      <family val="2"/>
    </font>
    <font>
      <b/>
      <sz val="10"/>
      <color rgb="FFFFFF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36"/>
      <color rgb="FFFF0000"/>
      <name val="Arial"/>
      <family val="2"/>
    </font>
    <font>
      <b/>
      <sz val="22"/>
      <color rgb="FF002060"/>
      <name val="Arial"/>
      <family val="2"/>
    </font>
    <font>
      <b/>
      <sz val="14"/>
      <color rgb="FF00206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indexed="63"/>
        <bgColor indexed="64"/>
      </patternFill>
    </fill>
    <fill>
      <gradientFill degree="90">
        <stop position="0">
          <color rgb="FFFFFF00"/>
        </stop>
        <stop position="1">
          <color rgb="FF0070C0"/>
        </stop>
      </gradient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gradientFill>
        <stop position="0">
          <color rgb="FFFFFF00"/>
        </stop>
        <stop position="1">
          <color rgb="FF0070C0"/>
        </stop>
      </gradientFill>
    </fill>
    <fill>
      <patternFill patternType="darkGrid">
        <bgColor theme="0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65" fontId="8" fillId="37" borderId="0" xfId="0" applyNumberFormat="1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165" fontId="30" fillId="0" borderId="24" xfId="0" applyNumberFormat="1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165" fontId="30" fillId="0" borderId="25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/>
    </xf>
    <xf numFmtId="0" fontId="34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2" fontId="0" fillId="42" borderId="2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43" borderId="20" xfId="0" applyNumberFormat="1" applyFont="1" applyFill="1" applyBorder="1" applyAlignment="1">
      <alignment horizontal="center" vertical="center"/>
    </xf>
    <xf numFmtId="2" fontId="0" fillId="44" borderId="3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86" fillId="45" borderId="11" xfId="0" applyNumberFormat="1" applyFont="1" applyFill="1" applyBorder="1" applyAlignment="1">
      <alignment horizontal="center" vertical="center"/>
    </xf>
    <xf numFmtId="1" fontId="87" fillId="45" borderId="11" xfId="0" applyNumberFormat="1" applyFont="1" applyFill="1" applyBorder="1" applyAlignment="1">
      <alignment horizontal="center" vertical="center"/>
    </xf>
    <xf numFmtId="1" fontId="87" fillId="45" borderId="17" xfId="0" applyNumberFormat="1" applyFont="1" applyFill="1" applyBorder="1" applyAlignment="1">
      <alignment horizontal="center" vertical="center"/>
    </xf>
    <xf numFmtId="1" fontId="87" fillId="45" borderId="20" xfId="0" applyNumberFormat="1" applyFont="1" applyFill="1" applyBorder="1" applyAlignment="1">
      <alignment horizontal="center" vertical="center"/>
    </xf>
    <xf numFmtId="1" fontId="0" fillId="46" borderId="15" xfId="0" applyNumberFormat="1" applyFont="1" applyFill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/>
    </xf>
    <xf numFmtId="1" fontId="0" fillId="46" borderId="11" xfId="0" applyNumberFormat="1" applyFont="1" applyFill="1" applyBorder="1" applyAlignment="1">
      <alignment horizontal="center" vertical="center"/>
    </xf>
    <xf numFmtId="1" fontId="0" fillId="46" borderId="17" xfId="0" applyNumberFormat="1" applyFont="1" applyFill="1" applyBorder="1" applyAlignment="1">
      <alignment horizontal="center" vertical="center"/>
    </xf>
    <xf numFmtId="1" fontId="0" fillId="47" borderId="18" xfId="0" applyNumberFormat="1" applyFont="1" applyFill="1" applyBorder="1" applyAlignment="1">
      <alignment horizontal="center" vertical="center"/>
    </xf>
    <xf numFmtId="1" fontId="0" fillId="47" borderId="20" xfId="0" applyNumberFormat="1" applyFont="1" applyFill="1" applyBorder="1" applyAlignment="1">
      <alignment horizontal="center" vertical="center"/>
    </xf>
    <xf numFmtId="1" fontId="0" fillId="47" borderId="32" xfId="0" applyNumberFormat="1" applyFont="1" applyFill="1" applyBorder="1" applyAlignment="1">
      <alignment horizontal="center" vertical="center"/>
    </xf>
    <xf numFmtId="1" fontId="0" fillId="47" borderId="11" xfId="0" applyNumberFormat="1" applyFont="1" applyFill="1" applyBorder="1" applyAlignment="1">
      <alignment horizontal="center" vertical="center"/>
    </xf>
    <xf numFmtId="1" fontId="0" fillId="47" borderId="17" xfId="0" applyNumberFormat="1" applyFont="1" applyFill="1" applyBorder="1" applyAlignment="1">
      <alignment horizontal="center" vertical="center"/>
    </xf>
    <xf numFmtId="1" fontId="0" fillId="47" borderId="15" xfId="0" applyNumberFormat="1" applyFont="1" applyFill="1" applyBorder="1" applyAlignment="1">
      <alignment horizontal="center" vertical="center"/>
    </xf>
    <xf numFmtId="1" fontId="0" fillId="40" borderId="13" xfId="0" applyNumberFormat="1" applyFont="1" applyFill="1" applyBorder="1" applyAlignment="1">
      <alignment horizontal="center" vertical="center"/>
    </xf>
    <xf numFmtId="1" fontId="0" fillId="40" borderId="11" xfId="0" applyNumberFormat="1" applyFont="1" applyFill="1" applyBorder="1" applyAlignment="1">
      <alignment horizontal="center" vertical="center"/>
    </xf>
    <xf numFmtId="1" fontId="0" fillId="40" borderId="15" xfId="0" applyNumberFormat="1" applyFont="1" applyFill="1" applyBorder="1" applyAlignment="1">
      <alignment horizontal="center" vertical="center"/>
    </xf>
    <xf numFmtId="1" fontId="0" fillId="40" borderId="21" xfId="0" applyNumberFormat="1" applyFont="1" applyFill="1" applyBorder="1" applyAlignment="1">
      <alignment horizontal="center" vertical="center"/>
    </xf>
    <xf numFmtId="1" fontId="0" fillId="40" borderId="20" xfId="0" applyNumberFormat="1" applyFont="1" applyFill="1" applyBorder="1" applyAlignment="1">
      <alignment horizontal="center" vertical="center"/>
    </xf>
    <xf numFmtId="1" fontId="0" fillId="40" borderId="32" xfId="0" applyNumberFormat="1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" fontId="88" fillId="48" borderId="22" xfId="0" applyNumberFormat="1" applyFont="1" applyFill="1" applyBorder="1" applyAlignment="1">
      <alignment horizontal="center" vertical="center"/>
    </xf>
    <xf numFmtId="16" fontId="21" fillId="49" borderId="22" xfId="0" applyNumberFormat="1" applyFont="1" applyFill="1" applyBorder="1" applyAlignment="1">
      <alignment horizontal="center" vertical="center"/>
    </xf>
    <xf numFmtId="16" fontId="9" fillId="34" borderId="22" xfId="0" applyNumberFormat="1" applyFont="1" applyFill="1" applyBorder="1" applyAlignment="1">
      <alignment horizontal="center" vertical="center"/>
    </xf>
    <xf numFmtId="16" fontId="21" fillId="49" borderId="23" xfId="0" applyNumberFormat="1" applyFont="1" applyFill="1" applyBorder="1" applyAlignment="1">
      <alignment horizontal="center" vertical="center"/>
    </xf>
    <xf numFmtId="2" fontId="8" fillId="37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65" fontId="30" fillId="0" borderId="26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5" fontId="8" fillId="37" borderId="0" xfId="0" applyNumberFormat="1" applyFont="1" applyFill="1" applyAlignment="1">
      <alignment horizontal="center" vertical="center" wrapText="1"/>
    </xf>
    <xf numFmtId="165" fontId="89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89" fillId="0" borderId="18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1" fontId="0" fillId="50" borderId="15" xfId="0" applyNumberFormat="1" applyFont="1" applyFill="1" applyBorder="1" applyAlignment="1">
      <alignment horizontal="center" vertical="center"/>
    </xf>
    <xf numFmtId="1" fontId="0" fillId="50" borderId="11" xfId="0" applyNumberFormat="1" applyFont="1" applyFill="1" applyBorder="1" applyAlignment="1">
      <alignment horizontal="center" vertical="center"/>
    </xf>
    <xf numFmtId="1" fontId="90" fillId="45" borderId="11" xfId="0" applyNumberFormat="1" applyFont="1" applyFill="1" applyBorder="1" applyAlignment="1">
      <alignment horizontal="center" vertical="center"/>
    </xf>
    <xf numFmtId="2" fontId="0" fillId="51" borderId="0" xfId="0" applyNumberFormat="1" applyFont="1" applyFill="1" applyBorder="1" applyAlignment="1">
      <alignment vertical="center"/>
    </xf>
    <xf numFmtId="2" fontId="11" fillId="52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1" fontId="90" fillId="45" borderId="17" xfId="0" applyNumberFormat="1" applyFont="1" applyFill="1" applyBorder="1" applyAlignment="1">
      <alignment horizontal="center" vertical="center"/>
    </xf>
    <xf numFmtId="1" fontId="87" fillId="45" borderId="32" xfId="0" applyNumberFormat="1" applyFont="1" applyFill="1" applyBorder="1" applyAlignment="1">
      <alignment horizontal="center" vertical="center"/>
    </xf>
    <xf numFmtId="165" fontId="91" fillId="0" borderId="13" xfId="0" applyNumberFormat="1" applyFont="1" applyFill="1" applyBorder="1" applyAlignment="1">
      <alignment horizontal="center" vertical="center"/>
    </xf>
    <xf numFmtId="1" fontId="87" fillId="45" borderId="33" xfId="0" applyNumberFormat="1" applyFont="1" applyFill="1" applyBorder="1" applyAlignment="1">
      <alignment horizontal="center" vertical="center"/>
    </xf>
    <xf numFmtId="1" fontId="0" fillId="46" borderId="13" xfId="0" applyNumberFormat="1" applyFont="1" applyFill="1" applyBorder="1" applyAlignment="1">
      <alignment horizontal="center" vertical="center"/>
    </xf>
    <xf numFmtId="0" fontId="89" fillId="4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2" fontId="92" fillId="0" borderId="14" xfId="0" applyNumberFormat="1" applyFont="1" applyFill="1" applyBorder="1" applyAlignment="1">
      <alignment horizontal="center" vertical="center"/>
    </xf>
    <xf numFmtId="2" fontId="92" fillId="0" borderId="2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47" borderId="39" xfId="0" applyNumberFormat="1" applyFont="1" applyFill="1" applyBorder="1" applyAlignment="1">
      <alignment horizontal="center" vertical="center"/>
    </xf>
    <xf numFmtId="1" fontId="0" fillId="40" borderId="16" xfId="0" applyNumberFormat="1" applyFont="1" applyFill="1" applyBorder="1" applyAlignment="1">
      <alignment horizontal="center" vertical="center"/>
    </xf>
    <xf numFmtId="1" fontId="0" fillId="40" borderId="39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2" fontId="8" fillId="53" borderId="15" xfId="0" applyNumberFormat="1" applyFont="1" applyFill="1" applyBorder="1" applyAlignment="1">
      <alignment horizontal="center" vertical="center"/>
    </xf>
    <xf numFmtId="165" fontId="89" fillId="0" borderId="1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11" fillId="37" borderId="44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/>
    </xf>
    <xf numFmtId="164" fontId="10" fillId="54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5" fontId="2" fillId="0" borderId="47" xfId="0" applyNumberFormat="1" applyFont="1" applyBorder="1" applyAlignment="1">
      <alignment horizontal="center" vertical="center" wrapText="1"/>
    </xf>
    <xf numFmtId="0" fontId="93" fillId="55" borderId="0" xfId="0" applyFont="1" applyFill="1" applyAlignment="1">
      <alignment horizontal="center" vertical="center" wrapText="1"/>
    </xf>
    <xf numFmtId="0" fontId="94" fillId="48" borderId="0" xfId="0" applyFont="1" applyFill="1" applyBorder="1" applyAlignment="1">
      <alignment horizontal="center" vertical="center" wrapText="1"/>
    </xf>
    <xf numFmtId="0" fontId="94" fillId="48" borderId="4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5" fillId="56" borderId="0" xfId="0" applyFont="1" applyFill="1" applyAlignment="1">
      <alignment horizontal="center" vertical="center"/>
    </xf>
    <xf numFmtId="0" fontId="18" fillId="57" borderId="0" xfId="0" applyFont="1" applyFill="1" applyAlignment="1">
      <alignment horizontal="center" vertical="center" wrapText="1"/>
    </xf>
    <xf numFmtId="0" fontId="95" fillId="48" borderId="0" xfId="0" applyFont="1" applyFill="1" applyAlignment="1">
      <alignment horizontal="center" vertical="center" wrapText="1"/>
    </xf>
    <xf numFmtId="0" fontId="39" fillId="4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41" fillId="57" borderId="0" xfId="0" applyFont="1" applyFill="1" applyAlignment="1">
      <alignment horizontal="center" vertical="center" wrapText="1"/>
    </xf>
    <xf numFmtId="0" fontId="41" fillId="57" borderId="45" xfId="0" applyFont="1" applyFill="1" applyBorder="1" applyAlignment="1">
      <alignment horizontal="center" vertical="center" wrapText="1"/>
    </xf>
    <xf numFmtId="0" fontId="35" fillId="46" borderId="0" xfId="0" applyFont="1" applyFill="1" applyBorder="1" applyAlignment="1">
      <alignment horizontal="center" vertical="center"/>
    </xf>
    <xf numFmtId="0" fontId="96" fillId="58" borderId="0" xfId="0" applyFont="1" applyFill="1" applyAlignment="1">
      <alignment horizontal="center" vertical="center" wrapText="1"/>
    </xf>
    <xf numFmtId="0" fontId="39" fillId="47" borderId="54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center" vertical="center"/>
    </xf>
    <xf numFmtId="0" fontId="39" fillId="47" borderId="52" xfId="0" applyFont="1" applyFill="1" applyBorder="1" applyAlignment="1">
      <alignment horizontal="center" vertical="center"/>
    </xf>
    <xf numFmtId="0" fontId="39" fillId="47" borderId="45" xfId="0" applyFont="1" applyFill="1" applyBorder="1" applyAlignment="1">
      <alignment horizontal="center" vertical="center"/>
    </xf>
    <xf numFmtId="0" fontId="36" fillId="59" borderId="40" xfId="0" applyFont="1" applyFill="1" applyBorder="1" applyAlignment="1">
      <alignment horizontal="center" vertical="center"/>
    </xf>
    <xf numFmtId="0" fontId="36" fillId="59" borderId="41" xfId="0" applyFont="1" applyFill="1" applyBorder="1" applyAlignment="1">
      <alignment horizontal="center" vertical="center"/>
    </xf>
    <xf numFmtId="0" fontId="36" fillId="59" borderId="42" xfId="0" applyFont="1" applyFill="1" applyBorder="1" applyAlignment="1">
      <alignment horizontal="center" vertical="center"/>
    </xf>
    <xf numFmtId="0" fontId="36" fillId="59" borderId="54" xfId="0" applyFont="1" applyFill="1" applyBorder="1" applyAlignment="1">
      <alignment horizontal="center" vertical="center"/>
    </xf>
    <xf numFmtId="0" fontId="36" fillId="59" borderId="0" xfId="0" applyFont="1" applyFill="1" applyBorder="1" applyAlignment="1">
      <alignment horizontal="center" vertical="center"/>
    </xf>
    <xf numFmtId="0" fontId="36" fillId="59" borderId="55" xfId="0" applyFont="1" applyFill="1" applyBorder="1" applyAlignment="1">
      <alignment horizontal="center" vertical="center"/>
    </xf>
    <xf numFmtId="0" fontId="36" fillId="59" borderId="52" xfId="0" applyFont="1" applyFill="1" applyBorder="1" applyAlignment="1">
      <alignment horizontal="center" vertical="center"/>
    </xf>
    <xf numFmtId="0" fontId="36" fillId="59" borderId="45" xfId="0" applyFont="1" applyFill="1" applyBorder="1" applyAlignment="1">
      <alignment horizontal="center" vertical="center"/>
    </xf>
    <xf numFmtId="0" fontId="36" fillId="59" borderId="56" xfId="0" applyFont="1" applyFill="1" applyBorder="1" applyAlignment="1">
      <alignment horizontal="center" vertical="center"/>
    </xf>
    <xf numFmtId="0" fontId="38" fillId="59" borderId="40" xfId="0" applyFont="1" applyFill="1" applyBorder="1" applyAlignment="1">
      <alignment horizontal="center" vertical="center"/>
    </xf>
    <xf numFmtId="0" fontId="38" fillId="59" borderId="41" xfId="0" applyFont="1" applyFill="1" applyBorder="1" applyAlignment="1">
      <alignment horizontal="center" vertical="center"/>
    </xf>
    <xf numFmtId="0" fontId="38" fillId="59" borderId="42" xfId="0" applyFont="1" applyFill="1" applyBorder="1" applyAlignment="1">
      <alignment horizontal="center" vertical="center"/>
    </xf>
    <xf numFmtId="0" fontId="38" fillId="59" borderId="54" xfId="0" applyFont="1" applyFill="1" applyBorder="1" applyAlignment="1">
      <alignment horizontal="center" vertical="center"/>
    </xf>
    <xf numFmtId="0" fontId="38" fillId="59" borderId="0" xfId="0" applyFont="1" applyFill="1" applyBorder="1" applyAlignment="1">
      <alignment horizontal="center" vertical="center"/>
    </xf>
    <xf numFmtId="0" fontId="38" fillId="59" borderId="55" xfId="0" applyFont="1" applyFill="1" applyBorder="1" applyAlignment="1">
      <alignment horizontal="center" vertical="center"/>
    </xf>
    <xf numFmtId="0" fontId="38" fillId="59" borderId="52" xfId="0" applyFont="1" applyFill="1" applyBorder="1" applyAlignment="1">
      <alignment horizontal="center" vertical="center"/>
    </xf>
    <xf numFmtId="0" fontId="38" fillId="59" borderId="45" xfId="0" applyFont="1" applyFill="1" applyBorder="1" applyAlignment="1">
      <alignment horizontal="center" vertical="center"/>
    </xf>
    <xf numFmtId="0" fontId="38" fillId="59" borderId="56" xfId="0" applyFont="1" applyFill="1" applyBorder="1" applyAlignment="1">
      <alignment horizontal="center" vertical="center"/>
    </xf>
    <xf numFmtId="0" fontId="37" fillId="59" borderId="40" xfId="0" applyFont="1" applyFill="1" applyBorder="1" applyAlignment="1">
      <alignment horizontal="center" vertical="center"/>
    </xf>
    <xf numFmtId="0" fontId="37" fillId="59" borderId="41" xfId="0" applyFont="1" applyFill="1" applyBorder="1" applyAlignment="1">
      <alignment horizontal="center" vertical="center"/>
    </xf>
    <xf numFmtId="0" fontId="37" fillId="59" borderId="42" xfId="0" applyFont="1" applyFill="1" applyBorder="1" applyAlignment="1">
      <alignment horizontal="center" vertical="center"/>
    </xf>
    <xf numFmtId="0" fontId="37" fillId="59" borderId="52" xfId="0" applyFont="1" applyFill="1" applyBorder="1" applyAlignment="1">
      <alignment horizontal="center" vertical="center"/>
    </xf>
    <xf numFmtId="0" fontId="37" fillId="59" borderId="45" xfId="0" applyFont="1" applyFill="1" applyBorder="1" applyAlignment="1">
      <alignment horizontal="center" vertical="center"/>
    </xf>
    <xf numFmtId="0" fontId="37" fillId="59" borderId="56" xfId="0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1" fontId="0" fillId="46" borderId="18" xfId="0" applyNumberFormat="1" applyFont="1" applyFill="1" applyBorder="1" applyAlignment="1">
      <alignment horizontal="center" vertical="center"/>
    </xf>
    <xf numFmtId="1" fontId="0" fillId="47" borderId="13" xfId="0" applyNumberFormat="1" applyFont="1" applyFill="1" applyBorder="1" applyAlignment="1">
      <alignment horizontal="center" vertical="center"/>
    </xf>
    <xf numFmtId="1" fontId="0" fillId="47" borderId="14" xfId="0" applyNumberFormat="1" applyFont="1" applyFill="1" applyBorder="1" applyAlignment="1">
      <alignment horizontal="center" vertical="center"/>
    </xf>
    <xf numFmtId="165" fontId="89" fillId="0" borderId="15" xfId="0" applyNumberFormat="1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tabSelected="1" zoomScale="94" zoomScaleNormal="94" zoomScalePageLayoutView="0" workbookViewId="0" topLeftCell="M1">
      <pane ySplit="3" topLeftCell="A55" activePane="bottomLeft" state="frozen"/>
      <selection pane="topLeft" activeCell="K1" sqref="K1"/>
      <selection pane="bottomLeft" activeCell="Q71" sqref="Q71"/>
    </sheetView>
  </sheetViews>
  <sheetFormatPr defaultColWidth="9.8515625" defaultRowHeight="12.75"/>
  <cols>
    <col min="1" max="1" width="2.421875" style="6" customWidth="1"/>
    <col min="2" max="2" width="3.8515625" style="6" bestFit="1" customWidth="1"/>
    <col min="3" max="3" width="7.00390625" style="6" bestFit="1" customWidth="1"/>
    <col min="4" max="4" width="27.28125" style="6" customWidth="1"/>
    <col min="5" max="5" width="12.00390625" style="6" customWidth="1"/>
    <col min="6" max="6" width="10.421875" style="6" customWidth="1"/>
    <col min="7" max="12" width="10.7109375" style="6" customWidth="1"/>
    <col min="13" max="13" width="2.8515625" style="6" customWidth="1"/>
    <col min="14" max="14" width="7.28125" style="6" customWidth="1"/>
    <col min="15" max="15" width="9.00390625" style="18" bestFit="1" customWidth="1"/>
    <col min="16" max="16" width="25.7109375" style="6" customWidth="1"/>
    <col min="17" max="17" width="20.7109375" style="6" customWidth="1"/>
    <col min="18" max="18" width="10.57421875" style="6" customWidth="1"/>
    <col min="19" max="19" width="8.7109375" style="6" customWidth="1"/>
    <col min="20" max="21" width="7.7109375" style="6" customWidth="1"/>
    <col min="22" max="22" width="8.7109375" style="19" customWidth="1"/>
    <col min="23" max="23" width="5.7109375" style="19" customWidth="1"/>
    <col min="24" max="28" width="3.7109375" style="19" customWidth="1"/>
    <col min="29" max="29" width="3.57421875" style="19" customWidth="1"/>
    <col min="30" max="30" width="8.28125" style="19" bestFit="1" customWidth="1"/>
    <col min="31" max="31" width="5.7109375" style="17" customWidth="1"/>
    <col min="32" max="37" width="3.7109375" style="17" customWidth="1"/>
    <col min="38" max="38" width="10.7109375" style="6" customWidth="1"/>
    <col min="39" max="39" width="6.7109375" style="6" customWidth="1"/>
    <col min="40" max="40" width="8.7109375" style="6" customWidth="1"/>
    <col min="41" max="41" width="3.421875" style="6" customWidth="1"/>
    <col min="42" max="42" width="9.8515625" style="6" customWidth="1"/>
    <col min="43" max="43" width="6.57421875" style="6" customWidth="1"/>
    <col min="44" max="44" width="7.421875" style="6" bestFit="1" customWidth="1"/>
    <col min="45" max="48" width="6.8515625" style="6" bestFit="1" customWidth="1"/>
    <col min="49" max="49" width="9.8515625" style="6" customWidth="1"/>
    <col min="50" max="50" width="18.421875" style="6" bestFit="1" customWidth="1"/>
    <col min="51" max="51" width="7.421875" style="6" bestFit="1" customWidth="1"/>
    <col min="52" max="55" width="6.8515625" style="6" bestFit="1" customWidth="1"/>
    <col min="56" max="16384" width="9.8515625" style="6" customWidth="1"/>
  </cols>
  <sheetData>
    <row r="1" spans="1:4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30" customHeight="1">
      <c r="A2" s="4"/>
      <c r="B2" s="194" t="s">
        <v>68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4"/>
      <c r="N2" s="204" t="s">
        <v>62</v>
      </c>
      <c r="O2" s="204"/>
      <c r="P2" s="204"/>
      <c r="Q2" s="204"/>
      <c r="R2" s="205" t="s">
        <v>53</v>
      </c>
      <c r="S2" s="205"/>
      <c r="T2" s="205"/>
      <c r="U2" s="205"/>
      <c r="V2" s="205"/>
      <c r="W2" s="205"/>
      <c r="X2" s="205"/>
      <c r="Y2" s="205"/>
      <c r="Z2" s="205"/>
      <c r="AA2" s="205"/>
      <c r="AB2" s="206" t="s">
        <v>57</v>
      </c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4"/>
    </row>
    <row r="3" spans="1:41" ht="30" customHeight="1">
      <c r="A3" s="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4"/>
      <c r="N3" s="204"/>
      <c r="O3" s="204"/>
      <c r="P3" s="204"/>
      <c r="Q3" s="204"/>
      <c r="R3" s="203" t="s">
        <v>54</v>
      </c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42"/>
      <c r="AO3" s="4"/>
    </row>
    <row r="4" spans="1:4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8" customFormat="1" ht="18" customHeight="1">
      <c r="A5" s="67"/>
      <c r="B5" s="69"/>
      <c r="C5" s="69"/>
      <c r="D5" s="69"/>
      <c r="E5" s="219" t="s">
        <v>122</v>
      </c>
      <c r="F5" s="219"/>
      <c r="G5" s="219"/>
      <c r="H5" s="219"/>
      <c r="I5" s="219"/>
      <c r="J5" s="69"/>
      <c r="K5" s="69"/>
      <c r="L5" s="69"/>
      <c r="M5" s="6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67"/>
    </row>
    <row r="6" spans="1:41" s="68" customFormat="1" ht="18" customHeight="1" thickBot="1">
      <c r="A6" s="67"/>
      <c r="B6" s="69"/>
      <c r="C6" s="69"/>
      <c r="D6" s="69"/>
      <c r="E6" s="219"/>
      <c r="F6" s="219"/>
      <c r="G6" s="219"/>
      <c r="H6" s="219"/>
      <c r="I6" s="219"/>
      <c r="J6" s="69"/>
      <c r="K6" s="69"/>
      <c r="L6" s="69"/>
      <c r="M6" s="67"/>
      <c r="N6" s="195" t="s">
        <v>60</v>
      </c>
      <c r="O6" s="195"/>
      <c r="P6" s="195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67"/>
    </row>
    <row r="7" spans="1:41" s="68" customFormat="1" ht="18" customHeight="1" thickBot="1">
      <c r="A7" s="67"/>
      <c r="B7" s="69"/>
      <c r="C7" s="69"/>
      <c r="D7" s="69"/>
      <c r="E7" s="234">
        <v>1</v>
      </c>
      <c r="F7" s="235"/>
      <c r="G7" s="235"/>
      <c r="H7" s="235"/>
      <c r="I7" s="236"/>
      <c r="J7" s="221" t="s">
        <v>58</v>
      </c>
      <c r="K7" s="222"/>
      <c r="L7" s="222"/>
      <c r="M7" s="67"/>
      <c r="N7" s="196"/>
      <c r="O7" s="196"/>
      <c r="P7" s="196"/>
      <c r="Q7" s="24"/>
      <c r="R7" s="181" t="s">
        <v>63</v>
      </c>
      <c r="S7" s="181"/>
      <c r="T7" s="181"/>
      <c r="U7" s="18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182">
        <v>41216</v>
      </c>
      <c r="AM7" s="182"/>
      <c r="AN7" s="182"/>
      <c r="AO7" s="67"/>
    </row>
    <row r="8" spans="1:41" s="68" customFormat="1" ht="18" customHeight="1" thickBot="1">
      <c r="A8" s="67"/>
      <c r="B8" s="69"/>
      <c r="C8" s="69"/>
      <c r="D8" s="69"/>
      <c r="E8" s="237"/>
      <c r="F8" s="238"/>
      <c r="G8" s="238"/>
      <c r="H8" s="238"/>
      <c r="I8" s="239"/>
      <c r="J8" s="223"/>
      <c r="K8" s="224"/>
      <c r="L8" s="224"/>
      <c r="M8" s="67"/>
      <c r="N8" s="191" t="s">
        <v>6</v>
      </c>
      <c r="O8" s="168" t="s">
        <v>7</v>
      </c>
      <c r="P8" s="170" t="s">
        <v>16</v>
      </c>
      <c r="Q8" s="172" t="s">
        <v>8</v>
      </c>
      <c r="R8" s="174" t="s">
        <v>22</v>
      </c>
      <c r="S8" s="174" t="s">
        <v>9</v>
      </c>
      <c r="T8" s="176" t="s">
        <v>10</v>
      </c>
      <c r="U8" s="193"/>
      <c r="V8" s="183" t="s">
        <v>27</v>
      </c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5"/>
      <c r="AL8" s="164" t="s">
        <v>11</v>
      </c>
      <c r="AM8" s="165"/>
      <c r="AN8" s="166"/>
      <c r="AO8" s="67"/>
    </row>
    <row r="9" spans="1:41" s="68" customFormat="1" ht="18" customHeight="1" thickBot="1">
      <c r="A9" s="67"/>
      <c r="B9" s="207" t="s">
        <v>121</v>
      </c>
      <c r="C9" s="207"/>
      <c r="D9" s="207"/>
      <c r="E9" s="237"/>
      <c r="F9" s="238"/>
      <c r="G9" s="238"/>
      <c r="H9" s="238"/>
      <c r="I9" s="239"/>
      <c r="J9" s="225">
        <v>2</v>
      </c>
      <c r="K9" s="226"/>
      <c r="L9" s="227"/>
      <c r="M9" s="67"/>
      <c r="N9" s="192"/>
      <c r="O9" s="169"/>
      <c r="P9" s="171"/>
      <c r="Q9" s="173"/>
      <c r="R9" s="175"/>
      <c r="S9" s="175"/>
      <c r="T9" s="50" t="s">
        <v>12</v>
      </c>
      <c r="U9" s="53" t="s">
        <v>13</v>
      </c>
      <c r="V9" s="82" t="s">
        <v>25</v>
      </c>
      <c r="W9" s="54" t="s">
        <v>6</v>
      </c>
      <c r="X9" s="55">
        <v>1</v>
      </c>
      <c r="Y9" s="54">
        <v>2</v>
      </c>
      <c r="Z9" s="56">
        <v>3</v>
      </c>
      <c r="AA9" s="57">
        <v>4</v>
      </c>
      <c r="AB9" s="58">
        <v>5</v>
      </c>
      <c r="AC9" s="59">
        <v>6</v>
      </c>
      <c r="AD9" s="82" t="s">
        <v>26</v>
      </c>
      <c r="AE9" s="54" t="s">
        <v>6</v>
      </c>
      <c r="AF9" s="55">
        <v>1</v>
      </c>
      <c r="AG9" s="54">
        <v>2</v>
      </c>
      <c r="AH9" s="56">
        <v>3</v>
      </c>
      <c r="AI9" s="57">
        <v>4</v>
      </c>
      <c r="AJ9" s="58">
        <v>5</v>
      </c>
      <c r="AK9" s="59">
        <v>6</v>
      </c>
      <c r="AL9" s="7" t="s">
        <v>14</v>
      </c>
      <c r="AM9" s="45" t="s">
        <v>6</v>
      </c>
      <c r="AN9" s="47" t="s">
        <v>55</v>
      </c>
      <c r="AO9" s="67"/>
    </row>
    <row r="10" spans="1:41" s="68" customFormat="1" ht="18" customHeight="1" thickBot="1">
      <c r="A10" s="67"/>
      <c r="B10" s="207"/>
      <c r="C10" s="207"/>
      <c r="D10" s="207"/>
      <c r="E10" s="237"/>
      <c r="F10" s="238"/>
      <c r="G10" s="238"/>
      <c r="H10" s="238"/>
      <c r="I10" s="239"/>
      <c r="J10" s="228"/>
      <c r="K10" s="229"/>
      <c r="L10" s="230"/>
      <c r="M10" s="67"/>
      <c r="N10" s="36">
        <v>1</v>
      </c>
      <c r="O10" s="37">
        <f aca="true" t="shared" si="0" ref="O10:O18">V10+AD10</f>
        <v>629.02</v>
      </c>
      <c r="P10" s="38" t="s">
        <v>47</v>
      </c>
      <c r="Q10" s="39" t="s">
        <v>64</v>
      </c>
      <c r="R10" s="39" t="s">
        <v>24</v>
      </c>
      <c r="S10" s="40">
        <v>1</v>
      </c>
      <c r="T10" s="78"/>
      <c r="U10" s="79"/>
      <c r="V10" s="81">
        <v>314.81</v>
      </c>
      <c r="W10" s="70">
        <v>2</v>
      </c>
      <c r="X10" s="91">
        <v>52</v>
      </c>
      <c r="Y10" s="92">
        <v>52</v>
      </c>
      <c r="Z10" s="88">
        <v>52.81</v>
      </c>
      <c r="AA10" s="88">
        <v>53</v>
      </c>
      <c r="AB10" s="88">
        <v>53</v>
      </c>
      <c r="AC10" s="93">
        <v>52</v>
      </c>
      <c r="AD10" s="81">
        <v>314.21</v>
      </c>
      <c r="AE10" s="10">
        <v>1</v>
      </c>
      <c r="AF10" s="91">
        <v>52</v>
      </c>
      <c r="AG10" s="101">
        <v>51.21</v>
      </c>
      <c r="AH10" s="86">
        <v>54</v>
      </c>
      <c r="AI10" s="88">
        <v>53</v>
      </c>
      <c r="AJ10" s="88">
        <v>53</v>
      </c>
      <c r="AK10" s="102">
        <v>51</v>
      </c>
      <c r="AL10" s="48">
        <v>7.576</v>
      </c>
      <c r="AM10" s="39">
        <v>6</v>
      </c>
      <c r="AN10" s="66">
        <f>AL10-$AL$18</f>
        <v>0.30099999999999927</v>
      </c>
      <c r="AO10" s="67"/>
    </row>
    <row r="11" spans="1:41" ht="18" customHeight="1">
      <c r="A11" s="4"/>
      <c r="B11" s="243">
        <v>3</v>
      </c>
      <c r="C11" s="244"/>
      <c r="D11" s="245"/>
      <c r="E11" s="237"/>
      <c r="F11" s="238"/>
      <c r="G11" s="238"/>
      <c r="H11" s="238"/>
      <c r="I11" s="239"/>
      <c r="J11" s="228"/>
      <c r="K11" s="229"/>
      <c r="L11" s="230"/>
      <c r="M11" s="4"/>
      <c r="N11" s="11">
        <v>2</v>
      </c>
      <c r="O11" s="29">
        <f t="shared" si="0"/>
        <v>624.19</v>
      </c>
      <c r="P11" s="8" t="s">
        <v>52</v>
      </c>
      <c r="Q11" s="9" t="s">
        <v>48</v>
      </c>
      <c r="R11" s="9" t="s">
        <v>24</v>
      </c>
      <c r="S11" s="12">
        <v>9</v>
      </c>
      <c r="T11" s="49">
        <f aca="true" t="shared" si="1" ref="T11:T18">$O$10-O11</f>
        <v>4.829999999999927</v>
      </c>
      <c r="U11" s="71"/>
      <c r="V11" s="75">
        <v>311.41</v>
      </c>
      <c r="W11" s="16">
        <v>4</v>
      </c>
      <c r="X11" s="97">
        <v>51</v>
      </c>
      <c r="Y11" s="98">
        <v>51</v>
      </c>
      <c r="Z11" s="94">
        <v>52</v>
      </c>
      <c r="AA11" s="85">
        <v>54</v>
      </c>
      <c r="AB11" s="95">
        <v>52</v>
      </c>
      <c r="AC11" s="99">
        <v>51.41</v>
      </c>
      <c r="AD11" s="75">
        <v>312.78</v>
      </c>
      <c r="AE11" s="13">
        <v>2</v>
      </c>
      <c r="AF11" s="97">
        <v>50.78</v>
      </c>
      <c r="AG11" s="94">
        <v>52</v>
      </c>
      <c r="AH11" s="94">
        <v>52</v>
      </c>
      <c r="AI11" s="90">
        <v>53</v>
      </c>
      <c r="AJ11" s="90">
        <v>53</v>
      </c>
      <c r="AK11" s="96">
        <v>52</v>
      </c>
      <c r="AL11" s="44">
        <v>7.414</v>
      </c>
      <c r="AM11" s="46">
        <v>2</v>
      </c>
      <c r="AN11" s="66">
        <f aca="true" t="shared" si="2" ref="AN11:AN17">AL11-$AL$18</f>
        <v>0.13899999999999935</v>
      </c>
      <c r="AO11" s="4"/>
    </row>
    <row r="12" spans="1:41" ht="18" customHeight="1" thickBot="1">
      <c r="A12" s="4"/>
      <c r="B12" s="246"/>
      <c r="C12" s="247"/>
      <c r="D12" s="248"/>
      <c r="E12" s="240"/>
      <c r="F12" s="241"/>
      <c r="G12" s="241"/>
      <c r="H12" s="241"/>
      <c r="I12" s="242"/>
      <c r="J12" s="231"/>
      <c r="K12" s="232"/>
      <c r="L12" s="233"/>
      <c r="M12" s="4"/>
      <c r="N12" s="11">
        <v>3</v>
      </c>
      <c r="O12" s="29">
        <f t="shared" si="0"/>
        <v>623.22</v>
      </c>
      <c r="P12" s="8" t="s">
        <v>40</v>
      </c>
      <c r="Q12" s="9" t="s">
        <v>48</v>
      </c>
      <c r="R12" s="9" t="s">
        <v>24</v>
      </c>
      <c r="S12" s="12">
        <v>30</v>
      </c>
      <c r="T12" s="49">
        <f t="shared" si="1"/>
        <v>5.7999999999999545</v>
      </c>
      <c r="U12" s="152">
        <f aca="true" t="shared" si="3" ref="U12:U18">O11-O12</f>
        <v>0.9700000000000273</v>
      </c>
      <c r="V12" s="75">
        <v>311.12</v>
      </c>
      <c r="W12" s="16">
        <v>5</v>
      </c>
      <c r="X12" s="97">
        <v>51</v>
      </c>
      <c r="Y12" s="98">
        <v>51</v>
      </c>
      <c r="Z12" s="94">
        <v>52</v>
      </c>
      <c r="AA12" s="89">
        <v>53</v>
      </c>
      <c r="AB12" s="94">
        <v>52.12</v>
      </c>
      <c r="AC12" s="96">
        <v>52</v>
      </c>
      <c r="AD12" s="75">
        <v>312.1</v>
      </c>
      <c r="AE12" s="14">
        <v>3</v>
      </c>
      <c r="AF12" s="97">
        <v>51</v>
      </c>
      <c r="AG12" s="94">
        <v>52</v>
      </c>
      <c r="AH12" s="94">
        <v>52</v>
      </c>
      <c r="AI12" s="89">
        <v>53</v>
      </c>
      <c r="AJ12" s="94">
        <v>52</v>
      </c>
      <c r="AK12" s="96">
        <v>52.1</v>
      </c>
      <c r="AL12" s="44">
        <v>7.568</v>
      </c>
      <c r="AM12" s="9">
        <v>4</v>
      </c>
      <c r="AN12" s="66">
        <f t="shared" si="2"/>
        <v>0.29299999999999926</v>
      </c>
      <c r="AO12" s="4"/>
    </row>
    <row r="13" spans="1:41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1">
        <v>4</v>
      </c>
      <c r="O13" s="29">
        <f t="shared" si="0"/>
        <v>618.21</v>
      </c>
      <c r="P13" s="8" t="s">
        <v>51</v>
      </c>
      <c r="Q13" s="9" t="s">
        <v>65</v>
      </c>
      <c r="R13" s="9" t="s">
        <v>24</v>
      </c>
      <c r="S13" s="12">
        <v>39</v>
      </c>
      <c r="T13" s="49">
        <f t="shared" si="1"/>
        <v>10.809999999999945</v>
      </c>
      <c r="U13" s="80">
        <f t="shared" si="3"/>
        <v>5.009999999999991</v>
      </c>
      <c r="V13" s="75">
        <v>307.19</v>
      </c>
      <c r="W13" s="16">
        <v>7</v>
      </c>
      <c r="X13" s="77">
        <v>50</v>
      </c>
      <c r="Y13" s="73">
        <v>50</v>
      </c>
      <c r="Z13" s="89">
        <v>53</v>
      </c>
      <c r="AA13" s="98">
        <v>51</v>
      </c>
      <c r="AB13" s="98">
        <v>51.19</v>
      </c>
      <c r="AC13" s="96">
        <v>52</v>
      </c>
      <c r="AD13" s="75">
        <v>311.02</v>
      </c>
      <c r="AE13" s="16">
        <v>4</v>
      </c>
      <c r="AF13" s="97">
        <v>51</v>
      </c>
      <c r="AG13" s="98">
        <v>51</v>
      </c>
      <c r="AH13" s="98">
        <v>51</v>
      </c>
      <c r="AI13" s="89">
        <v>53</v>
      </c>
      <c r="AJ13" s="89">
        <v>53.02</v>
      </c>
      <c r="AK13" s="96">
        <v>52</v>
      </c>
      <c r="AL13" s="44">
        <v>7.419</v>
      </c>
      <c r="AM13" s="43">
        <v>3</v>
      </c>
      <c r="AN13" s="66">
        <f t="shared" si="2"/>
        <v>0.14399999999999924</v>
      </c>
      <c r="AO13" s="4"/>
    </row>
    <row r="14" spans="1:41" ht="18" customHeight="1">
      <c r="A14" s="4"/>
      <c r="B14" s="220" t="s">
        <v>127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4"/>
      <c r="N14" s="11">
        <v>5</v>
      </c>
      <c r="O14" s="29">
        <f t="shared" si="0"/>
        <v>605.9</v>
      </c>
      <c r="P14" s="15" t="s">
        <v>15</v>
      </c>
      <c r="Q14" s="9" t="s">
        <v>61</v>
      </c>
      <c r="R14" s="9" t="s">
        <v>24</v>
      </c>
      <c r="S14" s="12">
        <v>40</v>
      </c>
      <c r="T14" s="49">
        <f t="shared" si="1"/>
        <v>23.120000000000005</v>
      </c>
      <c r="U14" s="80">
        <f t="shared" si="3"/>
        <v>12.31000000000006</v>
      </c>
      <c r="V14" s="75">
        <v>310.88</v>
      </c>
      <c r="W14" s="16">
        <v>6</v>
      </c>
      <c r="X14" s="97">
        <v>51</v>
      </c>
      <c r="Y14" s="98">
        <v>51</v>
      </c>
      <c r="Z14" s="94">
        <v>52</v>
      </c>
      <c r="AA14" s="94">
        <v>52</v>
      </c>
      <c r="AB14" s="89">
        <v>52.88</v>
      </c>
      <c r="AC14" s="96">
        <v>52</v>
      </c>
      <c r="AD14" s="75">
        <v>295.02</v>
      </c>
      <c r="AE14" s="16">
        <v>7</v>
      </c>
      <c r="AF14" s="77">
        <v>47</v>
      </c>
      <c r="AG14" s="98">
        <v>51</v>
      </c>
      <c r="AH14" s="73">
        <v>43.02</v>
      </c>
      <c r="AI14" s="94">
        <v>52</v>
      </c>
      <c r="AJ14" s="98">
        <v>51</v>
      </c>
      <c r="AK14" s="99">
        <v>51</v>
      </c>
      <c r="AL14" s="44">
        <v>7.575</v>
      </c>
      <c r="AM14" s="9">
        <v>5</v>
      </c>
      <c r="AN14" s="66">
        <f t="shared" si="2"/>
        <v>0.2999999999999998</v>
      </c>
      <c r="AO14" s="4"/>
    </row>
    <row r="15" spans="1:41" ht="18" customHeight="1">
      <c r="A15" s="4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4"/>
      <c r="N15" s="11">
        <v>6</v>
      </c>
      <c r="O15" s="29">
        <f t="shared" si="0"/>
        <v>597.77</v>
      </c>
      <c r="P15" s="8" t="s">
        <v>46</v>
      </c>
      <c r="Q15" s="9" t="s">
        <v>61</v>
      </c>
      <c r="R15" s="9" t="s">
        <v>24</v>
      </c>
      <c r="S15" s="12">
        <v>36</v>
      </c>
      <c r="T15" s="49">
        <f t="shared" si="1"/>
        <v>31.25</v>
      </c>
      <c r="U15" s="80">
        <f t="shared" si="3"/>
        <v>8.129999999999995</v>
      </c>
      <c r="V15" s="75">
        <v>297.74</v>
      </c>
      <c r="W15" s="16">
        <v>8</v>
      </c>
      <c r="X15" s="77">
        <v>49</v>
      </c>
      <c r="Y15" s="73">
        <v>48.74</v>
      </c>
      <c r="Z15" s="73">
        <v>50</v>
      </c>
      <c r="AA15" s="98">
        <v>51</v>
      </c>
      <c r="AB15" s="73">
        <v>50</v>
      </c>
      <c r="AC15" s="74">
        <v>49</v>
      </c>
      <c r="AD15" s="75">
        <v>300.03</v>
      </c>
      <c r="AE15" s="16">
        <v>5</v>
      </c>
      <c r="AF15" s="77">
        <v>47</v>
      </c>
      <c r="AG15" s="73">
        <v>49</v>
      </c>
      <c r="AH15" s="98">
        <v>51</v>
      </c>
      <c r="AI15" s="94">
        <v>52</v>
      </c>
      <c r="AJ15" s="94">
        <v>52.03</v>
      </c>
      <c r="AK15" s="74">
        <v>49</v>
      </c>
      <c r="AL15" s="44">
        <v>7.605</v>
      </c>
      <c r="AM15" s="9">
        <v>7</v>
      </c>
      <c r="AN15" s="66">
        <f t="shared" si="2"/>
        <v>0.33000000000000007</v>
      </c>
      <c r="AO15" s="4"/>
    </row>
    <row r="16" spans="1:41" ht="18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1">
        <v>7</v>
      </c>
      <c r="O16" s="29">
        <f t="shared" si="0"/>
        <v>592.91</v>
      </c>
      <c r="P16" s="8" t="s">
        <v>67</v>
      </c>
      <c r="Q16" s="9" t="s">
        <v>66</v>
      </c>
      <c r="R16" s="9" t="s">
        <v>24</v>
      </c>
      <c r="S16" s="12">
        <v>8</v>
      </c>
      <c r="T16" s="49">
        <f t="shared" si="1"/>
        <v>36.110000000000014</v>
      </c>
      <c r="U16" s="80">
        <f t="shared" si="3"/>
        <v>4.860000000000014</v>
      </c>
      <c r="V16" s="75">
        <v>295.34</v>
      </c>
      <c r="W16" s="16">
        <v>9</v>
      </c>
      <c r="X16" s="77">
        <v>47</v>
      </c>
      <c r="Y16" s="73">
        <v>48</v>
      </c>
      <c r="Z16" s="73">
        <v>50</v>
      </c>
      <c r="AA16" s="98">
        <v>51.34</v>
      </c>
      <c r="AB16" s="73">
        <v>50</v>
      </c>
      <c r="AC16" s="74">
        <v>49</v>
      </c>
      <c r="AD16" s="75">
        <v>297.57</v>
      </c>
      <c r="AE16" s="16">
        <v>6</v>
      </c>
      <c r="AF16" s="77">
        <v>50</v>
      </c>
      <c r="AG16" s="73">
        <v>49</v>
      </c>
      <c r="AH16" s="73">
        <v>50</v>
      </c>
      <c r="AI16" s="98">
        <v>51</v>
      </c>
      <c r="AJ16" s="98">
        <v>50.57</v>
      </c>
      <c r="AK16" s="74">
        <v>47</v>
      </c>
      <c r="AL16" s="44">
        <v>7.911</v>
      </c>
      <c r="AM16" s="9">
        <v>9</v>
      </c>
      <c r="AN16" s="66">
        <f t="shared" si="2"/>
        <v>0.6359999999999992</v>
      </c>
      <c r="AO16" s="4"/>
    </row>
    <row r="17" spans="1:41" ht="18" customHeight="1">
      <c r="A17" s="4"/>
      <c r="B17" s="209" t="s">
        <v>6</v>
      </c>
      <c r="C17" s="210"/>
      <c r="D17" s="213" t="s">
        <v>16</v>
      </c>
      <c r="E17" s="215" t="s">
        <v>118</v>
      </c>
      <c r="F17" s="197" t="s">
        <v>42</v>
      </c>
      <c r="G17" s="199" t="s">
        <v>17</v>
      </c>
      <c r="H17" s="200"/>
      <c r="I17" s="200"/>
      <c r="J17" s="200"/>
      <c r="K17" s="200"/>
      <c r="L17" s="201"/>
      <c r="M17" s="4"/>
      <c r="N17" s="11">
        <v>8</v>
      </c>
      <c r="O17" s="29">
        <f t="shared" si="0"/>
        <v>537.31</v>
      </c>
      <c r="P17" s="15" t="s">
        <v>23</v>
      </c>
      <c r="Q17" s="9" t="s">
        <v>56</v>
      </c>
      <c r="R17" s="9" t="s">
        <v>24</v>
      </c>
      <c r="S17" s="12">
        <v>12</v>
      </c>
      <c r="T17" s="49">
        <f t="shared" si="1"/>
        <v>91.71000000000004</v>
      </c>
      <c r="U17" s="80">
        <f t="shared" si="3"/>
        <v>55.60000000000002</v>
      </c>
      <c r="V17" s="75">
        <v>312.21</v>
      </c>
      <c r="W17" s="14">
        <v>3</v>
      </c>
      <c r="X17" s="97">
        <v>51.21</v>
      </c>
      <c r="Y17" s="98">
        <v>51</v>
      </c>
      <c r="Z17" s="94">
        <v>52</v>
      </c>
      <c r="AA17" s="84">
        <v>54</v>
      </c>
      <c r="AB17" s="89">
        <v>53</v>
      </c>
      <c r="AC17" s="100">
        <v>51</v>
      </c>
      <c r="AD17" s="75">
        <v>225.1</v>
      </c>
      <c r="AE17" s="16">
        <v>8</v>
      </c>
      <c r="AF17" s="77">
        <v>14</v>
      </c>
      <c r="AG17" s="98">
        <v>51</v>
      </c>
      <c r="AH17" s="73">
        <v>9</v>
      </c>
      <c r="AI17" s="73">
        <v>48.1</v>
      </c>
      <c r="AJ17" s="98">
        <v>51</v>
      </c>
      <c r="AK17" s="96">
        <v>52</v>
      </c>
      <c r="AL17" s="44">
        <v>7.7</v>
      </c>
      <c r="AM17" s="9">
        <v>8</v>
      </c>
      <c r="AN17" s="66">
        <f t="shared" si="2"/>
        <v>0.4249999999999998</v>
      </c>
      <c r="AO17" s="4"/>
    </row>
    <row r="18" spans="1:41" ht="18" customHeight="1" thickBot="1">
      <c r="A18" s="4"/>
      <c r="B18" s="211"/>
      <c r="C18" s="212"/>
      <c r="D18" s="214"/>
      <c r="E18" s="216"/>
      <c r="F18" s="198"/>
      <c r="G18" s="107">
        <v>41216</v>
      </c>
      <c r="H18" s="108">
        <v>41237</v>
      </c>
      <c r="I18" s="109">
        <v>41265</v>
      </c>
      <c r="J18" s="107">
        <v>41300</v>
      </c>
      <c r="K18" s="109">
        <v>41321</v>
      </c>
      <c r="L18" s="110">
        <v>41349</v>
      </c>
      <c r="M18" s="4"/>
      <c r="N18" s="11">
        <v>9</v>
      </c>
      <c r="O18" s="29">
        <f t="shared" si="0"/>
        <v>319.38</v>
      </c>
      <c r="P18" s="8" t="s">
        <v>58</v>
      </c>
      <c r="Q18" s="9" t="s">
        <v>59</v>
      </c>
      <c r="R18" s="9" t="s">
        <v>24</v>
      </c>
      <c r="S18" s="12">
        <v>10</v>
      </c>
      <c r="T18" s="49">
        <f t="shared" si="1"/>
        <v>309.64</v>
      </c>
      <c r="U18" s="80">
        <f t="shared" si="3"/>
        <v>217.92999999999995</v>
      </c>
      <c r="V18" s="75">
        <v>319.38</v>
      </c>
      <c r="W18" s="51">
        <v>1</v>
      </c>
      <c r="X18" s="97">
        <v>51</v>
      </c>
      <c r="Y18" s="84">
        <v>54</v>
      </c>
      <c r="Z18" s="84">
        <v>54</v>
      </c>
      <c r="AA18" s="83">
        <v>55</v>
      </c>
      <c r="AB18" s="94">
        <v>52.38</v>
      </c>
      <c r="AC18" s="87">
        <v>53</v>
      </c>
      <c r="AD18" s="76">
        <v>0</v>
      </c>
      <c r="AE18" s="9"/>
      <c r="AF18" s="77"/>
      <c r="AG18" s="73"/>
      <c r="AH18" s="73"/>
      <c r="AI18" s="73"/>
      <c r="AJ18" s="73"/>
      <c r="AK18" s="74"/>
      <c r="AL18" s="44">
        <v>7.275</v>
      </c>
      <c r="AM18" s="60">
        <v>1</v>
      </c>
      <c r="AN18" s="71"/>
      <c r="AO18" s="4"/>
    </row>
    <row r="19" spans="1:41" ht="18" customHeight="1">
      <c r="A19" s="4"/>
      <c r="B19" s="105">
        <v>1</v>
      </c>
      <c r="C19" s="33" t="s">
        <v>18</v>
      </c>
      <c r="D19" s="38" t="s">
        <v>107</v>
      </c>
      <c r="E19" s="26">
        <f>F19</f>
        <v>63</v>
      </c>
      <c r="F19" s="106">
        <f>SUM(G19:L19)</f>
        <v>63</v>
      </c>
      <c r="G19" s="31"/>
      <c r="H19" s="129">
        <v>23</v>
      </c>
      <c r="I19" s="104">
        <v>21</v>
      </c>
      <c r="J19" s="103">
        <v>19</v>
      </c>
      <c r="K19" s="31"/>
      <c r="L19" s="7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67" t="s">
        <v>34</v>
      </c>
      <c r="AE19" s="167"/>
      <c r="AF19" s="167"/>
      <c r="AG19" s="167"/>
      <c r="AH19" s="167"/>
      <c r="AI19" s="167"/>
      <c r="AJ19" s="167"/>
      <c r="AK19" s="52"/>
      <c r="AL19" s="25">
        <f>AVERAGE(AL10:AL18)</f>
        <v>7.560333333333334</v>
      </c>
      <c r="AM19" s="4"/>
      <c r="AN19" s="4"/>
      <c r="AO19" s="4"/>
    </row>
    <row r="20" spans="1:41" ht="18" customHeight="1">
      <c r="A20" s="4"/>
      <c r="B20" s="27">
        <v>2</v>
      </c>
      <c r="C20" s="33" t="s">
        <v>18</v>
      </c>
      <c r="D20" s="8" t="s">
        <v>58</v>
      </c>
      <c r="E20" s="26">
        <f>F20-G20</f>
        <v>62</v>
      </c>
      <c r="F20" s="8">
        <f>SUM(G20:L20)</f>
        <v>75</v>
      </c>
      <c r="G20" s="149">
        <v>13</v>
      </c>
      <c r="H20" s="103">
        <v>18</v>
      </c>
      <c r="I20" s="129">
        <v>22</v>
      </c>
      <c r="J20" s="129">
        <v>22</v>
      </c>
      <c r="K20" s="9"/>
      <c r="L20" s="4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67" t="s">
        <v>36</v>
      </c>
      <c r="AE20" s="167"/>
      <c r="AF20" s="167"/>
      <c r="AG20" s="167"/>
      <c r="AH20" s="167"/>
      <c r="AI20" s="167"/>
      <c r="AJ20" s="167"/>
      <c r="AK20" s="52"/>
      <c r="AL20" s="111">
        <f>120/AL19</f>
        <v>15.87231603544817</v>
      </c>
      <c r="AM20" s="4"/>
      <c r="AN20" s="4"/>
      <c r="AO20" s="4"/>
    </row>
    <row r="21" spans="1:41" ht="18" customHeight="1">
      <c r="A21" s="4"/>
      <c r="B21" s="105">
        <v>3</v>
      </c>
      <c r="C21" s="33" t="s">
        <v>18</v>
      </c>
      <c r="D21" s="8" t="s">
        <v>47</v>
      </c>
      <c r="E21" s="26">
        <f>F21-I21</f>
        <v>58</v>
      </c>
      <c r="F21" s="8">
        <f>SUM(G21:L21)</f>
        <v>74</v>
      </c>
      <c r="G21" s="129">
        <v>20</v>
      </c>
      <c r="H21" s="104">
        <v>19</v>
      </c>
      <c r="I21" s="148">
        <v>16</v>
      </c>
      <c r="J21" s="104">
        <v>19</v>
      </c>
      <c r="K21" s="28"/>
      <c r="L21" s="16"/>
      <c r="M21" s="4"/>
      <c r="N21" s="217" t="s">
        <v>100</v>
      </c>
      <c r="O21" s="217"/>
      <c r="P21" s="217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67"/>
    </row>
    <row r="22" spans="1:41" ht="18" customHeight="1" thickBot="1">
      <c r="A22" s="4"/>
      <c r="B22" s="27">
        <v>4</v>
      </c>
      <c r="C22" s="32" t="s">
        <v>126</v>
      </c>
      <c r="D22" s="15" t="s">
        <v>15</v>
      </c>
      <c r="E22" s="26">
        <f>F22</f>
        <v>43</v>
      </c>
      <c r="F22" s="8">
        <f>SUM(G22:L22)</f>
        <v>43</v>
      </c>
      <c r="G22" s="9">
        <v>14</v>
      </c>
      <c r="H22" s="9"/>
      <c r="I22" s="28">
        <v>15</v>
      </c>
      <c r="J22" s="28">
        <v>14</v>
      </c>
      <c r="K22" s="28"/>
      <c r="L22" s="16"/>
      <c r="M22" s="4"/>
      <c r="N22" s="218"/>
      <c r="O22" s="218"/>
      <c r="P22" s="218"/>
      <c r="Q22" s="112"/>
      <c r="R22" s="181" t="s">
        <v>102</v>
      </c>
      <c r="S22" s="181"/>
      <c r="T22" s="181"/>
      <c r="U22" s="181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82">
        <v>41237</v>
      </c>
      <c r="AM22" s="182"/>
      <c r="AN22" s="182"/>
      <c r="AO22" s="67"/>
    </row>
    <row r="23" spans="1:41" ht="18" customHeight="1" thickBot="1">
      <c r="A23" s="4"/>
      <c r="B23" s="105">
        <v>5</v>
      </c>
      <c r="C23" s="34" t="s">
        <v>106</v>
      </c>
      <c r="D23" s="8" t="s">
        <v>52</v>
      </c>
      <c r="E23" s="26">
        <f>F23-I23</f>
        <v>42</v>
      </c>
      <c r="F23" s="8">
        <f>SUM(G23:L23)</f>
        <v>47</v>
      </c>
      <c r="G23" s="104">
        <v>20</v>
      </c>
      <c r="H23" s="9">
        <v>11</v>
      </c>
      <c r="I23" s="150">
        <v>5</v>
      </c>
      <c r="J23" s="9">
        <v>11</v>
      </c>
      <c r="K23" s="28"/>
      <c r="L23" s="16"/>
      <c r="M23" s="4"/>
      <c r="N23" s="191" t="s">
        <v>6</v>
      </c>
      <c r="O23" s="168" t="s">
        <v>7</v>
      </c>
      <c r="P23" s="170" t="s">
        <v>16</v>
      </c>
      <c r="Q23" s="172" t="s">
        <v>8</v>
      </c>
      <c r="R23" s="174" t="s">
        <v>22</v>
      </c>
      <c r="S23" s="174" t="s">
        <v>9</v>
      </c>
      <c r="T23" s="176" t="s">
        <v>10</v>
      </c>
      <c r="U23" s="177"/>
      <c r="V23" s="183" t="s">
        <v>27</v>
      </c>
      <c r="W23" s="184"/>
      <c r="X23" s="184"/>
      <c r="Y23" s="184"/>
      <c r="Z23" s="184"/>
      <c r="AA23" s="184"/>
      <c r="AB23" s="184"/>
      <c r="AC23" s="162"/>
      <c r="AD23" s="184"/>
      <c r="AE23" s="184"/>
      <c r="AF23" s="184"/>
      <c r="AG23" s="184"/>
      <c r="AH23" s="184"/>
      <c r="AI23" s="184"/>
      <c r="AJ23" s="185"/>
      <c r="AK23" s="186"/>
      <c r="AL23" s="164" t="s">
        <v>11</v>
      </c>
      <c r="AM23" s="165"/>
      <c r="AN23" s="166"/>
      <c r="AO23" s="67"/>
    </row>
    <row r="24" spans="1:41" ht="18" customHeight="1" thickBot="1">
      <c r="A24" s="4"/>
      <c r="B24" s="27">
        <v>6</v>
      </c>
      <c r="C24" s="34" t="s">
        <v>106</v>
      </c>
      <c r="D24" s="8" t="s">
        <v>40</v>
      </c>
      <c r="E24" s="26">
        <f>F24</f>
        <v>42</v>
      </c>
      <c r="F24" s="61">
        <f>SUM(G24:L24)</f>
        <v>42</v>
      </c>
      <c r="G24" s="254">
        <v>16</v>
      </c>
      <c r="H24" s="62">
        <v>14</v>
      </c>
      <c r="I24" s="63"/>
      <c r="J24" s="63">
        <v>12</v>
      </c>
      <c r="K24" s="63"/>
      <c r="L24" s="64"/>
      <c r="M24" s="4"/>
      <c r="N24" s="192"/>
      <c r="O24" s="169"/>
      <c r="P24" s="171"/>
      <c r="Q24" s="173"/>
      <c r="R24" s="175"/>
      <c r="S24" s="175"/>
      <c r="T24" s="50" t="s">
        <v>12</v>
      </c>
      <c r="U24" s="113" t="s">
        <v>13</v>
      </c>
      <c r="V24" s="82" t="s">
        <v>25</v>
      </c>
      <c r="W24" s="114" t="s">
        <v>6</v>
      </c>
      <c r="X24" s="115">
        <v>1</v>
      </c>
      <c r="Y24" s="116">
        <v>2</v>
      </c>
      <c r="Z24" s="117">
        <v>3</v>
      </c>
      <c r="AA24" s="118">
        <v>4</v>
      </c>
      <c r="AB24" s="119">
        <v>5</v>
      </c>
      <c r="AC24" s="188"/>
      <c r="AD24" s="116" t="s">
        <v>26</v>
      </c>
      <c r="AE24" s="114" t="s">
        <v>6</v>
      </c>
      <c r="AF24" s="115">
        <v>1</v>
      </c>
      <c r="AG24" s="116">
        <v>2</v>
      </c>
      <c r="AH24" s="117">
        <v>3</v>
      </c>
      <c r="AI24" s="118">
        <v>4</v>
      </c>
      <c r="AJ24" s="120">
        <v>5</v>
      </c>
      <c r="AK24" s="187"/>
      <c r="AL24" s="7" t="s">
        <v>14</v>
      </c>
      <c r="AM24" s="45" t="s">
        <v>6</v>
      </c>
      <c r="AN24" s="47" t="s">
        <v>55</v>
      </c>
      <c r="AO24" s="67"/>
    </row>
    <row r="25" spans="1:41" ht="18" customHeight="1" thickBot="1">
      <c r="A25" s="4"/>
      <c r="B25" s="105">
        <v>7</v>
      </c>
      <c r="C25" s="32" t="s">
        <v>21</v>
      </c>
      <c r="D25" s="8" t="s">
        <v>51</v>
      </c>
      <c r="E25" s="26">
        <f>F25-I25</f>
        <v>41</v>
      </c>
      <c r="F25" s="8">
        <f>SUM(G25:L25)</f>
        <v>48</v>
      </c>
      <c r="G25" s="9">
        <v>16</v>
      </c>
      <c r="H25" s="9">
        <v>10</v>
      </c>
      <c r="I25" s="149">
        <v>7</v>
      </c>
      <c r="J25" s="9">
        <v>15</v>
      </c>
      <c r="K25" s="9"/>
      <c r="L25" s="16"/>
      <c r="M25" s="4"/>
      <c r="N25" s="36">
        <v>1</v>
      </c>
      <c r="O25" s="121">
        <f aca="true" t="shared" si="4" ref="O25:O33">V25+AD25</f>
        <v>650.0699999999999</v>
      </c>
      <c r="P25" s="61" t="s">
        <v>107</v>
      </c>
      <c r="Q25" s="9" t="s">
        <v>117</v>
      </c>
      <c r="R25" s="9" t="s">
        <v>24</v>
      </c>
      <c r="S25" s="12">
        <v>13</v>
      </c>
      <c r="T25" s="78"/>
      <c r="U25" s="79"/>
      <c r="V25" s="122">
        <v>326.06</v>
      </c>
      <c r="W25" s="123">
        <v>1</v>
      </c>
      <c r="X25" s="88">
        <v>65</v>
      </c>
      <c r="Y25" s="90">
        <v>65</v>
      </c>
      <c r="Z25" s="84">
        <v>66</v>
      </c>
      <c r="AA25" s="84">
        <v>66</v>
      </c>
      <c r="AB25" s="155">
        <v>64.06</v>
      </c>
      <c r="AC25" s="189"/>
      <c r="AD25" s="122">
        <v>324.01</v>
      </c>
      <c r="AE25" s="123">
        <v>1</v>
      </c>
      <c r="AF25" s="92">
        <v>64</v>
      </c>
      <c r="AG25" s="90">
        <v>65.01</v>
      </c>
      <c r="AH25" s="83">
        <v>67</v>
      </c>
      <c r="AI25" s="88">
        <v>65</v>
      </c>
      <c r="AJ25" s="157">
        <v>63</v>
      </c>
      <c r="AK25" s="187"/>
      <c r="AL25" s="44">
        <v>6.235</v>
      </c>
      <c r="AM25" s="123">
        <v>1</v>
      </c>
      <c r="AN25" s="71"/>
      <c r="AO25" s="67"/>
    </row>
    <row r="26" spans="1:43" ht="18" customHeight="1">
      <c r="A26" s="4"/>
      <c r="B26" s="27">
        <v>8</v>
      </c>
      <c r="C26" s="32" t="s">
        <v>126</v>
      </c>
      <c r="D26" s="61" t="s">
        <v>46</v>
      </c>
      <c r="E26" s="26">
        <f>F26-I26</f>
        <v>38</v>
      </c>
      <c r="F26" s="8">
        <f>SUM(G26:L26)</f>
        <v>47</v>
      </c>
      <c r="G26" s="9">
        <v>13</v>
      </c>
      <c r="H26" s="9">
        <v>12</v>
      </c>
      <c r="I26" s="149">
        <v>9</v>
      </c>
      <c r="J26" s="9">
        <v>13</v>
      </c>
      <c r="K26" s="9"/>
      <c r="L26" s="16"/>
      <c r="M26" s="4"/>
      <c r="N26" s="11">
        <v>2</v>
      </c>
      <c r="O26" s="124">
        <f t="shared" si="4"/>
        <v>641.03</v>
      </c>
      <c r="P26" s="8" t="s">
        <v>47</v>
      </c>
      <c r="Q26" s="9" t="s">
        <v>64</v>
      </c>
      <c r="R26" s="9" t="s">
        <v>24</v>
      </c>
      <c r="S26" s="12">
        <v>1</v>
      </c>
      <c r="T26" s="49">
        <f>$O$25-O26</f>
        <v>9.039999999999964</v>
      </c>
      <c r="U26" s="71"/>
      <c r="V26" s="125">
        <v>319.95</v>
      </c>
      <c r="W26" s="14">
        <v>3</v>
      </c>
      <c r="X26" s="94">
        <v>64</v>
      </c>
      <c r="Y26" s="95">
        <v>64</v>
      </c>
      <c r="Z26" s="89">
        <v>65</v>
      </c>
      <c r="AA26" s="94">
        <v>64</v>
      </c>
      <c r="AB26" s="156">
        <v>62.95</v>
      </c>
      <c r="AC26" s="189"/>
      <c r="AD26" s="125">
        <v>321.08</v>
      </c>
      <c r="AE26" s="13">
        <v>2</v>
      </c>
      <c r="AF26" s="94">
        <v>64.08</v>
      </c>
      <c r="AG26" s="90">
        <v>65</v>
      </c>
      <c r="AH26" s="89">
        <v>65</v>
      </c>
      <c r="AI26" s="94">
        <v>64</v>
      </c>
      <c r="AJ26" s="156">
        <v>63</v>
      </c>
      <c r="AK26" s="187"/>
      <c r="AL26" s="44">
        <v>6.315</v>
      </c>
      <c r="AM26" s="14">
        <v>3</v>
      </c>
      <c r="AN26" s="160">
        <f aca="true" t="shared" si="5" ref="AN26:AN33">AL26-$AL$25</f>
        <v>0.08000000000000007</v>
      </c>
      <c r="AO26" s="67"/>
      <c r="AQ26" s="123">
        <v>1</v>
      </c>
    </row>
    <row r="27" spans="1:43" ht="18" customHeight="1">
      <c r="A27" s="4"/>
      <c r="B27" s="105">
        <v>9</v>
      </c>
      <c r="C27" s="33" t="s">
        <v>18</v>
      </c>
      <c r="D27" s="15" t="s">
        <v>23</v>
      </c>
      <c r="E27" s="26">
        <f>F27-I27</f>
        <v>36</v>
      </c>
      <c r="F27" s="8">
        <f>SUM(G27:L27)</f>
        <v>46</v>
      </c>
      <c r="G27" s="9">
        <v>11</v>
      </c>
      <c r="H27" s="9">
        <v>15</v>
      </c>
      <c r="I27" s="149">
        <v>10</v>
      </c>
      <c r="J27" s="9">
        <v>10</v>
      </c>
      <c r="K27" s="9"/>
      <c r="L27" s="16"/>
      <c r="M27" s="4"/>
      <c r="N27" s="11">
        <v>3</v>
      </c>
      <c r="O27" s="124">
        <f t="shared" si="4"/>
        <v>639.75</v>
      </c>
      <c r="P27" s="8" t="s">
        <v>58</v>
      </c>
      <c r="Q27" s="9" t="s">
        <v>120</v>
      </c>
      <c r="R27" s="9" t="s">
        <v>24</v>
      </c>
      <c r="S27" s="12">
        <v>25</v>
      </c>
      <c r="T27" s="49">
        <f aca="true" t="shared" si="6" ref="T27:T33">$O$25-O27</f>
        <v>10.319999999999936</v>
      </c>
      <c r="U27" s="80">
        <f>T27-T26</f>
        <v>1.2799999999999727</v>
      </c>
      <c r="V27" s="125">
        <v>320.67</v>
      </c>
      <c r="W27" s="13">
        <v>2</v>
      </c>
      <c r="X27" s="94">
        <v>64</v>
      </c>
      <c r="Y27" s="89">
        <v>65</v>
      </c>
      <c r="Z27" s="84">
        <v>66</v>
      </c>
      <c r="AA27" s="98">
        <v>63</v>
      </c>
      <c r="AB27" s="156">
        <v>62.67</v>
      </c>
      <c r="AC27" s="189"/>
      <c r="AD27" s="125">
        <v>319.08</v>
      </c>
      <c r="AE27" s="14">
        <v>3</v>
      </c>
      <c r="AF27" s="98">
        <v>63</v>
      </c>
      <c r="AG27" s="89">
        <v>65</v>
      </c>
      <c r="AH27" s="84">
        <v>66</v>
      </c>
      <c r="AI27" s="94">
        <v>64.08</v>
      </c>
      <c r="AJ27" s="154">
        <v>61</v>
      </c>
      <c r="AK27" s="187"/>
      <c r="AL27" s="44">
        <v>6.273</v>
      </c>
      <c r="AM27" s="13">
        <v>2</v>
      </c>
      <c r="AN27" s="160">
        <f t="shared" si="5"/>
        <v>0.03799999999999937</v>
      </c>
      <c r="AO27" s="4"/>
      <c r="AQ27" s="13">
        <v>2</v>
      </c>
    </row>
    <row r="28" spans="1:43" ht="18" customHeight="1">
      <c r="A28" s="4"/>
      <c r="B28" s="27">
        <v>10</v>
      </c>
      <c r="C28" s="34" t="s">
        <v>119</v>
      </c>
      <c r="D28" s="8" t="s">
        <v>105</v>
      </c>
      <c r="E28" s="26">
        <f>F28</f>
        <v>28</v>
      </c>
      <c r="F28" s="8">
        <f>SUM(G28:L28)</f>
        <v>28</v>
      </c>
      <c r="G28" s="9"/>
      <c r="H28" s="31">
        <v>13</v>
      </c>
      <c r="I28" s="9">
        <v>15</v>
      </c>
      <c r="J28" s="9"/>
      <c r="K28" s="9"/>
      <c r="L28" s="16"/>
      <c r="M28" s="4"/>
      <c r="N28" s="11">
        <v>4</v>
      </c>
      <c r="O28" s="124">
        <f t="shared" si="4"/>
        <v>632.6500000000001</v>
      </c>
      <c r="P28" s="15" t="s">
        <v>23</v>
      </c>
      <c r="Q28" s="9" t="s">
        <v>117</v>
      </c>
      <c r="R28" s="9" t="s">
        <v>24</v>
      </c>
      <c r="S28" s="12">
        <v>2</v>
      </c>
      <c r="T28" s="49">
        <f t="shared" si="6"/>
        <v>17.419999999999845</v>
      </c>
      <c r="U28" s="80">
        <f aca="true" t="shared" si="7" ref="U28:U33">T28-T27</f>
        <v>7.099999999999909</v>
      </c>
      <c r="V28" s="125">
        <v>317.1</v>
      </c>
      <c r="W28" s="16">
        <v>4</v>
      </c>
      <c r="X28" s="94">
        <v>64</v>
      </c>
      <c r="Y28" s="89">
        <v>65</v>
      </c>
      <c r="Z28" s="94">
        <v>64</v>
      </c>
      <c r="AA28" s="73">
        <v>62</v>
      </c>
      <c r="AB28" s="154">
        <v>62.1</v>
      </c>
      <c r="AC28" s="189"/>
      <c r="AD28" s="125">
        <v>315.55</v>
      </c>
      <c r="AE28" s="16">
        <v>4</v>
      </c>
      <c r="AF28" s="98">
        <v>63</v>
      </c>
      <c r="AG28" s="94">
        <v>64</v>
      </c>
      <c r="AH28" s="94">
        <v>64</v>
      </c>
      <c r="AI28" s="98">
        <v>63</v>
      </c>
      <c r="AJ28" s="154">
        <v>61.55</v>
      </c>
      <c r="AK28" s="187"/>
      <c r="AL28" s="44">
        <v>6.405</v>
      </c>
      <c r="AM28" s="16">
        <v>4</v>
      </c>
      <c r="AN28" s="66">
        <f t="shared" si="5"/>
        <v>0.16999999999999993</v>
      </c>
      <c r="AO28" s="4"/>
      <c r="AQ28" s="14">
        <v>3</v>
      </c>
    </row>
    <row r="29" spans="1:43" ht="18" customHeight="1">
      <c r="A29" s="4"/>
      <c r="B29" s="27">
        <v>11</v>
      </c>
      <c r="C29" s="33" t="s">
        <v>18</v>
      </c>
      <c r="D29" s="8" t="s">
        <v>114</v>
      </c>
      <c r="E29" s="26">
        <f>F29</f>
        <v>13</v>
      </c>
      <c r="F29" s="8">
        <f>SUM(G29:L29)</f>
        <v>13</v>
      </c>
      <c r="G29" s="9"/>
      <c r="H29" s="9"/>
      <c r="I29" s="9">
        <v>13</v>
      </c>
      <c r="J29" s="9"/>
      <c r="K29" s="9"/>
      <c r="L29" s="16"/>
      <c r="M29" s="4"/>
      <c r="N29" s="11">
        <v>5</v>
      </c>
      <c r="O29" s="124">
        <f t="shared" si="4"/>
        <v>627.3699999999999</v>
      </c>
      <c r="P29" s="8" t="s">
        <v>40</v>
      </c>
      <c r="Q29" s="9" t="s">
        <v>48</v>
      </c>
      <c r="R29" s="12" t="s">
        <v>24</v>
      </c>
      <c r="S29" s="12">
        <v>40</v>
      </c>
      <c r="T29" s="49">
        <f t="shared" si="6"/>
        <v>22.700000000000045</v>
      </c>
      <c r="U29" s="80">
        <f t="shared" si="7"/>
        <v>5.2800000000002</v>
      </c>
      <c r="V29" s="125">
        <v>312.34</v>
      </c>
      <c r="W29" s="16">
        <v>5</v>
      </c>
      <c r="X29" s="73">
        <v>62</v>
      </c>
      <c r="Y29" s="98">
        <v>63</v>
      </c>
      <c r="Z29" s="94">
        <v>64</v>
      </c>
      <c r="AA29" s="98">
        <v>63</v>
      </c>
      <c r="AB29" s="154">
        <v>60.34</v>
      </c>
      <c r="AC29" s="189"/>
      <c r="AD29" s="125">
        <v>315.03</v>
      </c>
      <c r="AE29" s="16">
        <v>5</v>
      </c>
      <c r="AF29" s="98">
        <v>63</v>
      </c>
      <c r="AG29" s="94">
        <v>64</v>
      </c>
      <c r="AH29" s="89">
        <v>65.03</v>
      </c>
      <c r="AI29" s="98">
        <v>63</v>
      </c>
      <c r="AJ29" s="154">
        <v>60</v>
      </c>
      <c r="AK29" s="187"/>
      <c r="AL29" s="44">
        <v>6.426</v>
      </c>
      <c r="AM29" s="16">
        <v>5</v>
      </c>
      <c r="AN29" s="66">
        <f t="shared" si="5"/>
        <v>0.19099999999999984</v>
      </c>
      <c r="AO29" s="4"/>
      <c r="AQ29" s="16">
        <v>4</v>
      </c>
    </row>
    <row r="30" spans="1:43" ht="18" customHeight="1">
      <c r="A30" s="4"/>
      <c r="B30" s="27">
        <v>12</v>
      </c>
      <c r="C30" s="33" t="s">
        <v>18</v>
      </c>
      <c r="D30" s="8" t="s">
        <v>108</v>
      </c>
      <c r="E30" s="26">
        <f>F30</f>
        <v>12</v>
      </c>
      <c r="F30" s="8">
        <f>SUM(G30:L30)</f>
        <v>12</v>
      </c>
      <c r="G30" s="9">
        <v>12</v>
      </c>
      <c r="H30" s="9"/>
      <c r="I30" s="9"/>
      <c r="J30" s="9"/>
      <c r="K30" s="9"/>
      <c r="L30" s="16"/>
      <c r="M30" s="4"/>
      <c r="N30" s="11">
        <v>6</v>
      </c>
      <c r="O30" s="124">
        <f t="shared" si="4"/>
        <v>626.87</v>
      </c>
      <c r="P30" s="8" t="s">
        <v>105</v>
      </c>
      <c r="Q30" s="9" t="s">
        <v>120</v>
      </c>
      <c r="R30" s="9" t="s">
        <v>24</v>
      </c>
      <c r="S30" s="12">
        <v>10</v>
      </c>
      <c r="T30" s="49">
        <f t="shared" si="6"/>
        <v>23.199999999999932</v>
      </c>
      <c r="U30" s="152">
        <f t="shared" si="7"/>
        <v>0.4999999999998863</v>
      </c>
      <c r="V30" s="125">
        <v>312.27</v>
      </c>
      <c r="W30" s="16">
        <v>6</v>
      </c>
      <c r="X30" s="73">
        <v>62.27</v>
      </c>
      <c r="Y30" s="94">
        <v>64</v>
      </c>
      <c r="Z30" s="98">
        <v>63</v>
      </c>
      <c r="AA30" s="73">
        <v>62</v>
      </c>
      <c r="AB30" s="154">
        <v>61</v>
      </c>
      <c r="AC30" s="189"/>
      <c r="AD30" s="125">
        <v>314.6</v>
      </c>
      <c r="AE30" s="16">
        <v>6</v>
      </c>
      <c r="AF30" s="94">
        <v>64</v>
      </c>
      <c r="AG30" s="98">
        <v>63</v>
      </c>
      <c r="AH30" s="94">
        <v>64</v>
      </c>
      <c r="AI30" s="73">
        <v>62</v>
      </c>
      <c r="AJ30" s="154">
        <v>61.6</v>
      </c>
      <c r="AK30" s="187"/>
      <c r="AL30" s="44">
        <v>6.463</v>
      </c>
      <c r="AM30" s="16">
        <v>6</v>
      </c>
      <c r="AN30" s="66">
        <f t="shared" si="5"/>
        <v>0.22799999999999976</v>
      </c>
      <c r="AO30" s="4"/>
      <c r="AQ30" s="16">
        <v>5</v>
      </c>
    </row>
    <row r="31" spans="1:43" ht="18" customHeight="1">
      <c r="A31" s="4"/>
      <c r="B31" s="27">
        <v>13</v>
      </c>
      <c r="C31" s="33" t="s">
        <v>18</v>
      </c>
      <c r="D31" s="8" t="s">
        <v>113</v>
      </c>
      <c r="E31" s="26">
        <f>F31</f>
        <v>12</v>
      </c>
      <c r="F31" s="8">
        <f>SUM(G31:L31)</f>
        <v>12</v>
      </c>
      <c r="G31" s="9"/>
      <c r="H31" s="9"/>
      <c r="I31" s="9">
        <v>12</v>
      </c>
      <c r="J31" s="9"/>
      <c r="K31" s="9"/>
      <c r="L31" s="16"/>
      <c r="M31" s="4"/>
      <c r="N31" s="11">
        <v>7</v>
      </c>
      <c r="O31" s="124">
        <f t="shared" si="4"/>
        <v>615.51</v>
      </c>
      <c r="P31" s="8" t="s">
        <v>46</v>
      </c>
      <c r="Q31" s="9" t="s">
        <v>48</v>
      </c>
      <c r="R31" s="9" t="s">
        <v>24</v>
      </c>
      <c r="S31" s="12">
        <v>12</v>
      </c>
      <c r="T31" s="49">
        <f t="shared" si="6"/>
        <v>34.559999999999945</v>
      </c>
      <c r="U31" s="80">
        <f t="shared" si="7"/>
        <v>11.360000000000014</v>
      </c>
      <c r="V31" s="125">
        <v>305.92</v>
      </c>
      <c r="W31" s="16">
        <v>7</v>
      </c>
      <c r="X31" s="73">
        <v>61</v>
      </c>
      <c r="Y31" s="73">
        <v>61</v>
      </c>
      <c r="Z31" s="73">
        <v>62</v>
      </c>
      <c r="AA31" s="98">
        <v>62.92</v>
      </c>
      <c r="AB31" s="154">
        <v>59</v>
      </c>
      <c r="AC31" s="189"/>
      <c r="AD31" s="125">
        <v>309.59</v>
      </c>
      <c r="AE31" s="16">
        <v>7</v>
      </c>
      <c r="AF31" s="73">
        <v>61</v>
      </c>
      <c r="AG31" s="73">
        <v>62</v>
      </c>
      <c r="AH31" s="94">
        <v>64</v>
      </c>
      <c r="AI31" s="73">
        <v>62</v>
      </c>
      <c r="AJ31" s="154">
        <v>60.59</v>
      </c>
      <c r="AK31" s="187"/>
      <c r="AL31" s="44">
        <v>6.466</v>
      </c>
      <c r="AM31" s="16">
        <v>7</v>
      </c>
      <c r="AN31" s="66">
        <f t="shared" si="5"/>
        <v>0.23099999999999987</v>
      </c>
      <c r="AO31" s="4"/>
      <c r="AQ31" s="16">
        <v>6</v>
      </c>
    </row>
    <row r="32" spans="1:43" ht="18" customHeight="1">
      <c r="A32" s="4"/>
      <c r="B32" s="27">
        <v>14</v>
      </c>
      <c r="C32" s="33" t="s">
        <v>18</v>
      </c>
      <c r="D32" s="8" t="s">
        <v>109</v>
      </c>
      <c r="E32" s="26">
        <f>F32</f>
        <v>11</v>
      </c>
      <c r="F32" s="8">
        <f>SUM(G32:L32)</f>
        <v>11</v>
      </c>
      <c r="G32" s="9"/>
      <c r="H32" s="9"/>
      <c r="I32" s="9">
        <v>11</v>
      </c>
      <c r="J32" s="9"/>
      <c r="K32" s="9"/>
      <c r="L32" s="16"/>
      <c r="M32" s="4"/>
      <c r="N32" s="11">
        <v>8</v>
      </c>
      <c r="O32" s="124">
        <f t="shared" si="4"/>
        <v>599.6700000000001</v>
      </c>
      <c r="P32" s="8" t="s">
        <v>52</v>
      </c>
      <c r="Q32" s="9" t="s">
        <v>48</v>
      </c>
      <c r="R32" s="9" t="s">
        <v>24</v>
      </c>
      <c r="S32" s="12">
        <v>36</v>
      </c>
      <c r="T32" s="49">
        <f t="shared" si="6"/>
        <v>50.399999999999864</v>
      </c>
      <c r="U32" s="80">
        <f t="shared" si="7"/>
        <v>15.839999999999918</v>
      </c>
      <c r="V32" s="125">
        <v>296.62</v>
      </c>
      <c r="W32" s="16">
        <v>8</v>
      </c>
      <c r="X32" s="73">
        <v>58</v>
      </c>
      <c r="Y32" s="73">
        <v>61</v>
      </c>
      <c r="Z32" s="98">
        <v>62.62</v>
      </c>
      <c r="AA32" s="73">
        <v>60</v>
      </c>
      <c r="AB32" s="154">
        <v>55</v>
      </c>
      <c r="AC32" s="189"/>
      <c r="AD32" s="125">
        <v>303.05</v>
      </c>
      <c r="AE32" s="16">
        <v>8</v>
      </c>
      <c r="AF32" s="73">
        <v>60</v>
      </c>
      <c r="AG32" s="98">
        <v>63</v>
      </c>
      <c r="AH32" s="98">
        <v>63</v>
      </c>
      <c r="AI32" s="73">
        <v>58</v>
      </c>
      <c r="AJ32" s="154">
        <v>59.05</v>
      </c>
      <c r="AK32" s="187"/>
      <c r="AL32" s="44">
        <v>6.745</v>
      </c>
      <c r="AM32" s="16">
        <v>8</v>
      </c>
      <c r="AN32" s="66">
        <f t="shared" si="5"/>
        <v>0.5099999999999998</v>
      </c>
      <c r="AO32" s="4"/>
      <c r="AQ32" s="16">
        <v>7</v>
      </c>
    </row>
    <row r="33" spans="1:43" ht="18" customHeight="1">
      <c r="A33" s="4"/>
      <c r="B33" s="27">
        <v>15</v>
      </c>
      <c r="C33" s="33" t="s">
        <v>18</v>
      </c>
      <c r="D33" s="8" t="s">
        <v>111</v>
      </c>
      <c r="E33" s="26">
        <f>F33</f>
        <v>8</v>
      </c>
      <c r="F33" s="8">
        <f>SUM(G33:L33)</f>
        <v>8</v>
      </c>
      <c r="G33" s="9"/>
      <c r="H33" s="9"/>
      <c r="I33" s="9">
        <v>8</v>
      </c>
      <c r="J33" s="9"/>
      <c r="K33" s="9"/>
      <c r="L33" s="16"/>
      <c r="M33" s="4"/>
      <c r="N33" s="11">
        <v>9</v>
      </c>
      <c r="O33" s="124">
        <f t="shared" si="4"/>
        <v>588.71</v>
      </c>
      <c r="P33" s="8" t="s">
        <v>51</v>
      </c>
      <c r="Q33" s="9" t="s">
        <v>48</v>
      </c>
      <c r="R33" s="9" t="s">
        <v>24</v>
      </c>
      <c r="S33" s="12">
        <v>39</v>
      </c>
      <c r="T33" s="49">
        <f t="shared" si="6"/>
        <v>61.3599999999999</v>
      </c>
      <c r="U33" s="80">
        <f t="shared" si="7"/>
        <v>10.960000000000036</v>
      </c>
      <c r="V33" s="125">
        <v>293.98</v>
      </c>
      <c r="W33" s="16">
        <v>9</v>
      </c>
      <c r="X33" s="73">
        <v>59</v>
      </c>
      <c r="Y33" s="73">
        <v>59.98</v>
      </c>
      <c r="Z33" s="73">
        <v>58</v>
      </c>
      <c r="AA33" s="73">
        <v>60</v>
      </c>
      <c r="AB33" s="154">
        <v>57</v>
      </c>
      <c r="AC33" s="190"/>
      <c r="AD33" s="125">
        <v>294.73</v>
      </c>
      <c r="AE33" s="16">
        <v>9</v>
      </c>
      <c r="AF33" s="73">
        <v>59</v>
      </c>
      <c r="AG33" s="73">
        <v>60</v>
      </c>
      <c r="AH33" s="73">
        <v>61</v>
      </c>
      <c r="AI33" s="73">
        <v>57</v>
      </c>
      <c r="AJ33" s="154">
        <v>57.73</v>
      </c>
      <c r="AK33" s="187"/>
      <c r="AL33" s="44">
        <v>6.959</v>
      </c>
      <c r="AM33" s="16">
        <v>9</v>
      </c>
      <c r="AN33" s="66">
        <f t="shared" si="5"/>
        <v>0.7239999999999993</v>
      </c>
      <c r="AO33" s="4"/>
      <c r="AQ33" s="16">
        <v>8</v>
      </c>
    </row>
    <row r="34" spans="1:43" ht="18" customHeight="1">
      <c r="A34" s="4"/>
      <c r="B34" s="27">
        <v>16</v>
      </c>
      <c r="C34" s="33" t="s">
        <v>18</v>
      </c>
      <c r="D34" s="8" t="s">
        <v>112</v>
      </c>
      <c r="E34" s="26">
        <f>F34</f>
        <v>6</v>
      </c>
      <c r="F34" s="8">
        <f>SUM(G34:L34)</f>
        <v>6</v>
      </c>
      <c r="G34" s="9"/>
      <c r="H34" s="9"/>
      <c r="I34" s="9">
        <v>6</v>
      </c>
      <c r="J34" s="9"/>
      <c r="K34" s="9"/>
      <c r="L34" s="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78" t="s">
        <v>34</v>
      </c>
      <c r="AE34" s="178"/>
      <c r="AF34" s="178"/>
      <c r="AG34" s="178"/>
      <c r="AH34" s="178"/>
      <c r="AI34" s="178"/>
      <c r="AJ34" s="178"/>
      <c r="AK34" s="52"/>
      <c r="AL34" s="25">
        <f>AVERAGE(AL25:AL33)</f>
        <v>6.476333333333334</v>
      </c>
      <c r="AM34" s="4"/>
      <c r="AN34" s="4"/>
      <c r="AO34" s="4"/>
      <c r="AQ34" s="16">
        <v>9</v>
      </c>
    </row>
    <row r="35" spans="1:41" ht="18" customHeight="1">
      <c r="A35" s="4"/>
      <c r="B35" s="27">
        <v>17</v>
      </c>
      <c r="C35" s="33" t="s">
        <v>18</v>
      </c>
      <c r="D35" s="8" t="s">
        <v>110</v>
      </c>
      <c r="E35" s="26">
        <f>F35</f>
        <v>4</v>
      </c>
      <c r="F35" s="8">
        <f>SUM(G35:L35)</f>
        <v>4</v>
      </c>
      <c r="G35" s="9"/>
      <c r="H35" s="9"/>
      <c r="I35" s="9">
        <v>4</v>
      </c>
      <c r="J35" s="9"/>
      <c r="K35" s="9"/>
      <c r="L35" s="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67" t="s">
        <v>36</v>
      </c>
      <c r="AE35" s="167"/>
      <c r="AF35" s="167"/>
      <c r="AG35" s="167"/>
      <c r="AH35" s="167"/>
      <c r="AI35" s="167"/>
      <c r="AJ35" s="167"/>
      <c r="AK35" s="52"/>
      <c r="AL35" s="111">
        <f>120/AL34</f>
        <v>18.52900303669772</v>
      </c>
      <c r="AM35" s="4"/>
      <c r="AN35" s="4"/>
      <c r="AO35" s="4"/>
    </row>
    <row r="36" spans="1:41" ht="18" customHeight="1">
      <c r="A36" s="4"/>
      <c r="B36" s="27">
        <v>18</v>
      </c>
      <c r="C36" s="65"/>
      <c r="D36" s="8"/>
      <c r="E36" s="26">
        <f>F36</f>
        <v>0</v>
      </c>
      <c r="F36" s="8">
        <f>SUM(G36:L36)</f>
        <v>0</v>
      </c>
      <c r="G36" s="9"/>
      <c r="H36" s="9"/>
      <c r="I36" s="9"/>
      <c r="J36" s="9"/>
      <c r="K36" s="9"/>
      <c r="L36" s="16"/>
      <c r="M36" s="4"/>
      <c r="N36" s="179" t="s">
        <v>101</v>
      </c>
      <c r="O36" s="179"/>
      <c r="P36" s="179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4"/>
    </row>
    <row r="37" spans="1:41" ht="18" customHeight="1" thickBot="1">
      <c r="A37" s="4"/>
      <c r="B37" s="27"/>
      <c r="C37" s="65"/>
      <c r="D37" s="8"/>
      <c r="E37" s="26">
        <f>F37</f>
        <v>0</v>
      </c>
      <c r="F37" s="8">
        <f>SUM(G37:L37)</f>
        <v>0</v>
      </c>
      <c r="G37" s="9"/>
      <c r="H37" s="9"/>
      <c r="I37" s="9"/>
      <c r="J37" s="9"/>
      <c r="K37" s="9"/>
      <c r="L37" s="16"/>
      <c r="M37" s="4"/>
      <c r="N37" s="180"/>
      <c r="O37" s="180"/>
      <c r="P37" s="180"/>
      <c r="Q37" s="112"/>
      <c r="R37" s="181" t="s">
        <v>104</v>
      </c>
      <c r="S37" s="181"/>
      <c r="T37" s="181"/>
      <c r="U37" s="181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82">
        <v>41265</v>
      </c>
      <c r="AM37" s="182"/>
      <c r="AN37" s="182"/>
      <c r="AO37" s="4"/>
    </row>
    <row r="38" spans="1:41" ht="18" customHeight="1" thickBot="1">
      <c r="A38" s="4"/>
      <c r="B38" s="4"/>
      <c r="C38" s="4"/>
      <c r="D38" s="4"/>
      <c r="E38" s="4"/>
      <c r="F38" s="4"/>
      <c r="G38" s="4"/>
      <c r="H38" s="32" t="s">
        <v>21</v>
      </c>
      <c r="I38" s="33" t="s">
        <v>18</v>
      </c>
      <c r="J38" s="34" t="s">
        <v>19</v>
      </c>
      <c r="K38" s="35" t="s">
        <v>20</v>
      </c>
      <c r="L38" s="4"/>
      <c r="M38" s="4"/>
      <c r="N38" s="191" t="s">
        <v>6</v>
      </c>
      <c r="O38" s="168" t="s">
        <v>7</v>
      </c>
      <c r="P38" s="170" t="s">
        <v>16</v>
      </c>
      <c r="Q38" s="172" t="s">
        <v>8</v>
      </c>
      <c r="R38" s="174" t="s">
        <v>22</v>
      </c>
      <c r="S38" s="174" t="s">
        <v>9</v>
      </c>
      <c r="T38" s="176" t="s">
        <v>10</v>
      </c>
      <c r="U38" s="177"/>
      <c r="V38" s="161" t="s">
        <v>27</v>
      </c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132"/>
      <c r="AL38" s="164" t="s">
        <v>11</v>
      </c>
      <c r="AM38" s="165"/>
      <c r="AN38" s="166"/>
      <c r="AO38" s="4"/>
    </row>
    <row r="39" spans="1:41" ht="18" customHeight="1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92"/>
      <c r="O39" s="169"/>
      <c r="P39" s="171"/>
      <c r="Q39" s="173"/>
      <c r="R39" s="175"/>
      <c r="S39" s="175"/>
      <c r="T39" s="50" t="s">
        <v>12</v>
      </c>
      <c r="U39" s="113" t="s">
        <v>13</v>
      </c>
      <c r="V39" s="82" t="s">
        <v>25</v>
      </c>
      <c r="W39" s="114" t="s">
        <v>6</v>
      </c>
      <c r="X39" s="115">
        <v>1</v>
      </c>
      <c r="Y39" s="116">
        <v>2</v>
      </c>
      <c r="Z39" s="117">
        <v>3</v>
      </c>
      <c r="AA39" s="118">
        <v>4</v>
      </c>
      <c r="AB39" s="120">
        <v>5</v>
      </c>
      <c r="AC39" s="130"/>
      <c r="AD39" s="82" t="s">
        <v>26</v>
      </c>
      <c r="AE39" s="114" t="s">
        <v>6</v>
      </c>
      <c r="AF39" s="115">
        <v>1</v>
      </c>
      <c r="AG39" s="116">
        <v>2</v>
      </c>
      <c r="AH39" s="117">
        <v>3</v>
      </c>
      <c r="AI39" s="118">
        <v>4</v>
      </c>
      <c r="AJ39" s="120">
        <v>5</v>
      </c>
      <c r="AK39" s="133"/>
      <c r="AL39" s="7" t="s">
        <v>14</v>
      </c>
      <c r="AM39" s="45" t="s">
        <v>6</v>
      </c>
      <c r="AN39" s="47" t="s">
        <v>55</v>
      </c>
      <c r="AO39" s="4"/>
    </row>
    <row r="40" spans="1:43" ht="18" customHeight="1">
      <c r="A40" s="4"/>
      <c r="B40" s="202" t="s">
        <v>29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4"/>
      <c r="N40" s="36">
        <v>1</v>
      </c>
      <c r="O40" s="121">
        <f aca="true" t="shared" si="8" ref="O40:O54">V40+AD40</f>
        <v>457.34</v>
      </c>
      <c r="P40" s="61" t="s">
        <v>58</v>
      </c>
      <c r="Q40" s="9" t="s">
        <v>115</v>
      </c>
      <c r="R40" s="39" t="s">
        <v>24</v>
      </c>
      <c r="S40" s="40">
        <v>35</v>
      </c>
      <c r="T40" s="78"/>
      <c r="U40" s="79"/>
      <c r="V40" s="135">
        <f aca="true" t="shared" si="9" ref="V40:V54">X40+Y40+Z40+AA40+AB40</f>
        <v>228.45</v>
      </c>
      <c r="W40" s="142">
        <v>2</v>
      </c>
      <c r="X40" s="89">
        <v>45</v>
      </c>
      <c r="Y40" s="89">
        <v>45.45</v>
      </c>
      <c r="Z40" s="84">
        <v>46</v>
      </c>
      <c r="AA40" s="86">
        <v>46</v>
      </c>
      <c r="AB40" s="144">
        <v>46</v>
      </c>
      <c r="AC40" s="131"/>
      <c r="AD40" s="122">
        <v>228.89</v>
      </c>
      <c r="AE40" s="123">
        <v>1</v>
      </c>
      <c r="AF40" s="86">
        <v>46</v>
      </c>
      <c r="AG40" s="88">
        <v>45</v>
      </c>
      <c r="AH40" s="86">
        <v>46</v>
      </c>
      <c r="AI40" s="86">
        <v>45.89</v>
      </c>
      <c r="AJ40" s="86">
        <v>46</v>
      </c>
      <c r="AK40" s="133"/>
      <c r="AL40" s="134">
        <v>8.87</v>
      </c>
      <c r="AM40" s="142">
        <v>2</v>
      </c>
      <c r="AN40" s="158">
        <f>AL40-$AL$41</f>
        <v>0.17300000000000004</v>
      </c>
      <c r="AO40" s="4"/>
      <c r="AQ40" s="123">
        <v>1</v>
      </c>
    </row>
    <row r="41" spans="1:43" ht="18" customHeight="1">
      <c r="A41" s="4"/>
      <c r="B41" s="202" t="s">
        <v>28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4"/>
      <c r="N41" s="11">
        <v>2</v>
      </c>
      <c r="O41" s="124">
        <f t="shared" si="8"/>
        <v>457.09000000000003</v>
      </c>
      <c r="P41" s="8" t="s">
        <v>107</v>
      </c>
      <c r="Q41" s="9" t="s">
        <v>117</v>
      </c>
      <c r="R41" s="9" t="s">
        <v>24</v>
      </c>
      <c r="S41" s="12">
        <v>13</v>
      </c>
      <c r="T41" s="151">
        <f>$O$40-O41</f>
        <v>0.24999999999994316</v>
      </c>
      <c r="U41" s="71"/>
      <c r="V41" s="125">
        <f t="shared" si="9"/>
        <v>228.56</v>
      </c>
      <c r="W41" s="51">
        <v>1</v>
      </c>
      <c r="X41" s="143">
        <v>46.56</v>
      </c>
      <c r="Y41" s="84">
        <v>46</v>
      </c>
      <c r="Z41" s="84">
        <v>46</v>
      </c>
      <c r="AA41" s="89">
        <v>45</v>
      </c>
      <c r="AB41" s="89">
        <v>45</v>
      </c>
      <c r="AC41" s="131"/>
      <c r="AD41" s="125">
        <v>228.53</v>
      </c>
      <c r="AE41" s="13">
        <v>2</v>
      </c>
      <c r="AF41" s="147">
        <v>45</v>
      </c>
      <c r="AG41" s="138">
        <v>46.53</v>
      </c>
      <c r="AH41" s="138">
        <v>47</v>
      </c>
      <c r="AI41" s="84">
        <v>46</v>
      </c>
      <c r="AJ41" s="136">
        <v>44</v>
      </c>
      <c r="AK41" s="133"/>
      <c r="AL41" s="145">
        <v>8.697</v>
      </c>
      <c r="AM41" s="51">
        <v>1</v>
      </c>
      <c r="AN41" s="159"/>
      <c r="AO41" s="4"/>
      <c r="AQ41" s="13">
        <v>2</v>
      </c>
    </row>
    <row r="42" spans="1:43" ht="18" customHeight="1">
      <c r="A42" s="4"/>
      <c r="B42" s="202" t="s">
        <v>41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4"/>
      <c r="N42" s="11">
        <v>3</v>
      </c>
      <c r="O42" s="124">
        <f t="shared" si="8"/>
        <v>454.3</v>
      </c>
      <c r="P42" s="8" t="s">
        <v>47</v>
      </c>
      <c r="Q42" s="9" t="s">
        <v>64</v>
      </c>
      <c r="R42" s="9" t="s">
        <v>24</v>
      </c>
      <c r="S42" s="12">
        <v>25</v>
      </c>
      <c r="T42" s="49">
        <f aca="true" t="shared" si="10" ref="T42:T54">$O$40-O42</f>
        <v>3.0399999999999636</v>
      </c>
      <c r="U42" s="80">
        <f aca="true" t="shared" si="11" ref="U42:U54">O41-O42</f>
        <v>2.7900000000000205</v>
      </c>
      <c r="V42" s="125">
        <f t="shared" si="9"/>
        <v>227.67000000000002</v>
      </c>
      <c r="W42" s="14">
        <v>3</v>
      </c>
      <c r="X42" s="89">
        <v>45</v>
      </c>
      <c r="Y42" s="84">
        <v>46</v>
      </c>
      <c r="Z42" s="138">
        <v>46.67</v>
      </c>
      <c r="AA42" s="90">
        <v>45</v>
      </c>
      <c r="AB42" s="87">
        <v>45</v>
      </c>
      <c r="AC42" s="131"/>
      <c r="AD42" s="125">
        <v>226.63</v>
      </c>
      <c r="AE42" s="16">
        <v>5</v>
      </c>
      <c r="AF42" s="146">
        <v>45.63</v>
      </c>
      <c r="AG42" s="89">
        <v>45</v>
      </c>
      <c r="AH42" s="89">
        <v>45</v>
      </c>
      <c r="AI42" s="85">
        <v>46</v>
      </c>
      <c r="AJ42" s="87">
        <v>45</v>
      </c>
      <c r="AK42" s="133"/>
      <c r="AL42" s="127">
        <v>8.904</v>
      </c>
      <c r="AM42" s="16">
        <v>4</v>
      </c>
      <c r="AN42" s="158">
        <f>AL42-$AL$41</f>
        <v>0.20700000000000074</v>
      </c>
      <c r="AO42" s="4"/>
      <c r="AQ42" s="14">
        <v>3</v>
      </c>
    </row>
    <row r="43" spans="1:43" ht="18" customHeight="1">
      <c r="A43" s="4"/>
      <c r="B43" s="208" t="s">
        <v>38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4"/>
      <c r="N43" s="11">
        <v>4</v>
      </c>
      <c r="O43" s="124">
        <f t="shared" si="8"/>
        <v>454.15</v>
      </c>
      <c r="P43" s="8" t="s">
        <v>105</v>
      </c>
      <c r="Q43" s="31" t="s">
        <v>115</v>
      </c>
      <c r="R43" s="9" t="s">
        <v>24</v>
      </c>
      <c r="S43" s="12">
        <v>9</v>
      </c>
      <c r="T43" s="49">
        <f t="shared" si="10"/>
        <v>3.1899999999999977</v>
      </c>
      <c r="U43" s="152">
        <f t="shared" si="11"/>
        <v>0.1500000000000341</v>
      </c>
      <c r="V43" s="141">
        <f t="shared" si="9"/>
        <v>227.19</v>
      </c>
      <c r="W43" s="16">
        <v>5</v>
      </c>
      <c r="X43" s="89">
        <v>45</v>
      </c>
      <c r="Y43" s="84">
        <v>46</v>
      </c>
      <c r="Z43" s="84">
        <v>46</v>
      </c>
      <c r="AA43" s="84">
        <v>46.19</v>
      </c>
      <c r="AB43" s="136">
        <v>44</v>
      </c>
      <c r="AC43" s="131"/>
      <c r="AD43" s="125">
        <v>226.96</v>
      </c>
      <c r="AE43" s="14">
        <v>3</v>
      </c>
      <c r="AF43" s="85">
        <v>46</v>
      </c>
      <c r="AG43" s="85">
        <v>46</v>
      </c>
      <c r="AH43" s="85">
        <v>45.96</v>
      </c>
      <c r="AI43" s="89">
        <v>45</v>
      </c>
      <c r="AJ43" s="136">
        <v>44</v>
      </c>
      <c r="AK43" s="133"/>
      <c r="AL43" s="127">
        <v>8.905</v>
      </c>
      <c r="AM43" s="16">
        <v>5</v>
      </c>
      <c r="AN43" s="158">
        <f aca="true" t="shared" si="12" ref="AN43:AN54">AL43-$AL$41</f>
        <v>0.20800000000000018</v>
      </c>
      <c r="AO43" s="4"/>
      <c r="AQ43" s="16">
        <v>4</v>
      </c>
    </row>
    <row r="44" spans="1:43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1">
        <v>5</v>
      </c>
      <c r="O44" s="124">
        <f t="shared" si="8"/>
        <v>454.03</v>
      </c>
      <c r="P44" s="15" t="s">
        <v>15</v>
      </c>
      <c r="Q44" s="9" t="s">
        <v>61</v>
      </c>
      <c r="R44" s="12" t="s">
        <v>24</v>
      </c>
      <c r="S44" s="12">
        <v>2</v>
      </c>
      <c r="T44" s="49">
        <f t="shared" si="10"/>
        <v>3.3100000000000023</v>
      </c>
      <c r="U44" s="152">
        <f t="shared" si="11"/>
        <v>0.12000000000000455</v>
      </c>
      <c r="V44" s="140">
        <f t="shared" si="9"/>
        <v>227.49</v>
      </c>
      <c r="W44" s="16">
        <v>4</v>
      </c>
      <c r="X44" s="89">
        <v>45</v>
      </c>
      <c r="Y44" s="84">
        <v>46</v>
      </c>
      <c r="Z44" s="84">
        <v>46</v>
      </c>
      <c r="AA44" s="89">
        <v>45</v>
      </c>
      <c r="AB44" s="87">
        <v>45.49</v>
      </c>
      <c r="AC44" s="131"/>
      <c r="AD44" s="125">
        <v>226.54</v>
      </c>
      <c r="AE44" s="16">
        <v>6</v>
      </c>
      <c r="AF44" s="89">
        <v>45</v>
      </c>
      <c r="AG44" s="85">
        <v>46</v>
      </c>
      <c r="AH44" s="85">
        <v>46</v>
      </c>
      <c r="AI44" s="90">
        <v>45</v>
      </c>
      <c r="AJ44" s="87">
        <v>44.54</v>
      </c>
      <c r="AK44" s="133"/>
      <c r="AL44" s="127">
        <v>8.9</v>
      </c>
      <c r="AM44" s="14">
        <v>3</v>
      </c>
      <c r="AN44" s="158">
        <f t="shared" si="12"/>
        <v>0.20300000000000118</v>
      </c>
      <c r="AO44" s="4"/>
      <c r="AQ44" s="16">
        <v>5</v>
      </c>
    </row>
    <row r="45" spans="13:43" ht="18" customHeight="1">
      <c r="M45" s="4"/>
      <c r="N45" s="11">
        <v>6</v>
      </c>
      <c r="O45" s="124">
        <f t="shared" si="8"/>
        <v>452.59</v>
      </c>
      <c r="P45" s="8" t="s">
        <v>114</v>
      </c>
      <c r="Q45" s="9" t="s">
        <v>64</v>
      </c>
      <c r="R45" s="9" t="s">
        <v>24</v>
      </c>
      <c r="S45" s="12">
        <v>15</v>
      </c>
      <c r="T45" s="49">
        <f t="shared" si="10"/>
        <v>4.75</v>
      </c>
      <c r="U45" s="80">
        <f t="shared" si="11"/>
        <v>1.4399999999999977</v>
      </c>
      <c r="V45" s="125">
        <f t="shared" si="9"/>
        <v>225.64</v>
      </c>
      <c r="W45" s="16">
        <v>6</v>
      </c>
      <c r="X45" s="84">
        <v>46</v>
      </c>
      <c r="Y45" s="89">
        <v>45</v>
      </c>
      <c r="Z45" s="89">
        <v>45</v>
      </c>
      <c r="AA45" s="137">
        <v>44</v>
      </c>
      <c r="AB45" s="84">
        <v>45.64</v>
      </c>
      <c r="AC45" s="131"/>
      <c r="AD45" s="140">
        <v>226.95</v>
      </c>
      <c r="AE45" s="16">
        <v>4</v>
      </c>
      <c r="AF45" s="89">
        <v>45</v>
      </c>
      <c r="AG45" s="85">
        <v>45.95</v>
      </c>
      <c r="AH45" s="89">
        <v>45</v>
      </c>
      <c r="AI45" s="85">
        <v>46</v>
      </c>
      <c r="AJ45" s="87">
        <v>45</v>
      </c>
      <c r="AK45" s="133"/>
      <c r="AL45" s="127">
        <v>8.929</v>
      </c>
      <c r="AM45" s="16">
        <v>6</v>
      </c>
      <c r="AN45" s="158">
        <f t="shared" si="12"/>
        <v>0.2320000000000011</v>
      </c>
      <c r="AO45" s="4"/>
      <c r="AQ45" s="16">
        <v>6</v>
      </c>
    </row>
    <row r="46" spans="13:43" ht="18" customHeight="1">
      <c r="M46" s="4"/>
      <c r="N46" s="11">
        <v>7</v>
      </c>
      <c r="O46" s="124">
        <f t="shared" si="8"/>
        <v>449.87</v>
      </c>
      <c r="P46" s="8" t="s">
        <v>113</v>
      </c>
      <c r="Q46" s="31" t="s">
        <v>116</v>
      </c>
      <c r="R46" s="9" t="s">
        <v>24</v>
      </c>
      <c r="S46" s="12">
        <v>40</v>
      </c>
      <c r="T46" s="49">
        <f t="shared" si="10"/>
        <v>7.46999999999997</v>
      </c>
      <c r="U46" s="80">
        <f t="shared" si="11"/>
        <v>2.7199999999999704</v>
      </c>
      <c r="V46" s="125">
        <f t="shared" si="9"/>
        <v>224.62</v>
      </c>
      <c r="W46" s="16">
        <v>7</v>
      </c>
      <c r="X46" s="89">
        <v>45</v>
      </c>
      <c r="Y46" s="89">
        <v>45</v>
      </c>
      <c r="Z46" s="84">
        <v>45.62</v>
      </c>
      <c r="AA46" s="89">
        <v>45</v>
      </c>
      <c r="AB46" s="136">
        <v>44</v>
      </c>
      <c r="AC46" s="131"/>
      <c r="AD46" s="125">
        <v>225.25</v>
      </c>
      <c r="AE46" s="16">
        <v>7</v>
      </c>
      <c r="AF46" s="89">
        <v>45</v>
      </c>
      <c r="AG46" s="89">
        <v>45</v>
      </c>
      <c r="AH46" s="89">
        <v>45</v>
      </c>
      <c r="AI46" s="89">
        <v>45.25</v>
      </c>
      <c r="AJ46" s="87">
        <v>45</v>
      </c>
      <c r="AK46" s="133"/>
      <c r="AL46" s="127">
        <v>8.987</v>
      </c>
      <c r="AM46" s="16">
        <v>7</v>
      </c>
      <c r="AN46" s="158">
        <f t="shared" si="12"/>
        <v>0.2900000000000009</v>
      </c>
      <c r="AO46" s="4"/>
      <c r="AQ46" s="16">
        <v>7</v>
      </c>
    </row>
    <row r="47" spans="13:43" ht="18" customHeight="1">
      <c r="M47" s="4"/>
      <c r="N47" s="11">
        <v>8</v>
      </c>
      <c r="O47" s="124">
        <f t="shared" si="8"/>
        <v>443.41999999999996</v>
      </c>
      <c r="P47" s="8" t="s">
        <v>109</v>
      </c>
      <c r="Q47" s="9" t="s">
        <v>116</v>
      </c>
      <c r="R47" s="9" t="s">
        <v>24</v>
      </c>
      <c r="S47" s="12">
        <v>8</v>
      </c>
      <c r="T47" s="49">
        <f t="shared" si="10"/>
        <v>13.920000000000016</v>
      </c>
      <c r="U47" s="80">
        <f t="shared" si="11"/>
        <v>6.4500000000000455</v>
      </c>
      <c r="V47" s="125">
        <f t="shared" si="9"/>
        <v>219.54</v>
      </c>
      <c r="W47" s="16">
        <v>10</v>
      </c>
      <c r="X47" s="89">
        <v>44.54</v>
      </c>
      <c r="Y47" s="89">
        <v>45</v>
      </c>
      <c r="Z47" s="137">
        <v>44</v>
      </c>
      <c r="AA47" s="84">
        <v>46</v>
      </c>
      <c r="AB47" s="74">
        <v>40</v>
      </c>
      <c r="AC47" s="131"/>
      <c r="AD47" s="125">
        <v>223.88</v>
      </c>
      <c r="AE47" s="16">
        <v>8</v>
      </c>
      <c r="AF47" s="89">
        <v>45</v>
      </c>
      <c r="AG47" s="85">
        <v>46</v>
      </c>
      <c r="AH47" s="85">
        <v>45.88</v>
      </c>
      <c r="AI47" s="137">
        <v>44</v>
      </c>
      <c r="AJ47" s="99">
        <v>43</v>
      </c>
      <c r="AK47" s="133"/>
      <c r="AL47" s="128">
        <v>9.036</v>
      </c>
      <c r="AM47" s="16">
        <v>10</v>
      </c>
      <c r="AN47" s="158">
        <f t="shared" si="12"/>
        <v>0.3390000000000004</v>
      </c>
      <c r="AO47" s="4"/>
      <c r="AQ47" s="16">
        <v>8</v>
      </c>
    </row>
    <row r="48" spans="13:43" ht="18" customHeight="1">
      <c r="M48" s="4"/>
      <c r="N48" s="11">
        <v>9</v>
      </c>
      <c r="O48" s="124">
        <f t="shared" si="8"/>
        <v>440.15999999999997</v>
      </c>
      <c r="P48" s="15" t="s">
        <v>23</v>
      </c>
      <c r="Q48" s="9" t="s">
        <v>117</v>
      </c>
      <c r="R48" s="9" t="s">
        <v>24</v>
      </c>
      <c r="S48" s="12">
        <v>12</v>
      </c>
      <c r="T48" s="49">
        <f t="shared" si="10"/>
        <v>17.180000000000007</v>
      </c>
      <c r="U48" s="80">
        <f t="shared" si="11"/>
        <v>3.259999999999991</v>
      </c>
      <c r="V48" s="125">
        <f t="shared" si="9"/>
        <v>220.18</v>
      </c>
      <c r="W48" s="16">
        <v>9</v>
      </c>
      <c r="X48" s="98">
        <v>43</v>
      </c>
      <c r="Y48" s="137">
        <v>44.18</v>
      </c>
      <c r="Z48" s="89">
        <v>45</v>
      </c>
      <c r="AA48" s="89">
        <v>45</v>
      </c>
      <c r="AB48" s="99">
        <v>43</v>
      </c>
      <c r="AC48" s="131"/>
      <c r="AD48" s="125">
        <v>219.98</v>
      </c>
      <c r="AE48" s="16">
        <v>9</v>
      </c>
      <c r="AF48" s="89">
        <v>45</v>
      </c>
      <c r="AG48" s="137">
        <v>44</v>
      </c>
      <c r="AH48" s="137">
        <v>44</v>
      </c>
      <c r="AI48" s="98">
        <v>43</v>
      </c>
      <c r="AJ48" s="136">
        <v>43.98</v>
      </c>
      <c r="AK48" s="133"/>
      <c r="AL48" s="128">
        <v>9.052</v>
      </c>
      <c r="AM48" s="16">
        <v>11</v>
      </c>
      <c r="AN48" s="158">
        <f t="shared" si="12"/>
        <v>0.3550000000000004</v>
      </c>
      <c r="AO48" s="4"/>
      <c r="AQ48" s="16">
        <v>9</v>
      </c>
    </row>
    <row r="49" spans="13:43" ht="18" customHeight="1">
      <c r="M49" s="4"/>
      <c r="N49" s="11">
        <v>10</v>
      </c>
      <c r="O49" s="124">
        <f t="shared" si="8"/>
        <v>438.68</v>
      </c>
      <c r="P49" s="8" t="s">
        <v>46</v>
      </c>
      <c r="Q49" s="9" t="s">
        <v>48</v>
      </c>
      <c r="R49" s="9" t="s">
        <v>24</v>
      </c>
      <c r="S49" s="12">
        <v>39</v>
      </c>
      <c r="T49" s="49">
        <f t="shared" si="10"/>
        <v>18.659999999999968</v>
      </c>
      <c r="U49" s="80">
        <f t="shared" si="11"/>
        <v>1.4799999999999613</v>
      </c>
      <c r="V49" s="125">
        <f t="shared" si="9"/>
        <v>219.11</v>
      </c>
      <c r="W49" s="16">
        <v>11</v>
      </c>
      <c r="X49" s="98">
        <v>43</v>
      </c>
      <c r="Y49" s="89">
        <v>45.11</v>
      </c>
      <c r="Z49" s="89">
        <v>45</v>
      </c>
      <c r="AA49" s="98">
        <v>43</v>
      </c>
      <c r="AB49" s="99">
        <v>43</v>
      </c>
      <c r="AC49" s="131"/>
      <c r="AD49" s="125">
        <v>219.57</v>
      </c>
      <c r="AE49" s="16">
        <v>10</v>
      </c>
      <c r="AF49" s="98">
        <v>43</v>
      </c>
      <c r="AG49" s="89">
        <v>44.57</v>
      </c>
      <c r="AH49" s="137">
        <v>44</v>
      </c>
      <c r="AI49" s="89">
        <v>45</v>
      </c>
      <c r="AJ49" s="99">
        <v>43</v>
      </c>
      <c r="AK49" s="133"/>
      <c r="AL49" s="128">
        <v>9.004</v>
      </c>
      <c r="AM49" s="16">
        <v>8</v>
      </c>
      <c r="AN49" s="158">
        <f t="shared" si="12"/>
        <v>0.3070000000000004</v>
      </c>
      <c r="AO49" s="4"/>
      <c r="AQ49" s="16">
        <v>10</v>
      </c>
    </row>
    <row r="50" spans="13:43" ht="18" customHeight="1">
      <c r="M50" s="4"/>
      <c r="N50" s="11">
        <v>11</v>
      </c>
      <c r="O50" s="124">
        <f t="shared" si="8"/>
        <v>435.7</v>
      </c>
      <c r="P50" s="8" t="s">
        <v>111</v>
      </c>
      <c r="Q50" s="31" t="s">
        <v>48</v>
      </c>
      <c r="R50" s="9" t="s">
        <v>24</v>
      </c>
      <c r="S50" s="12">
        <v>36</v>
      </c>
      <c r="T50" s="49">
        <f t="shared" si="10"/>
        <v>21.639999999999986</v>
      </c>
      <c r="U50" s="80">
        <f t="shared" si="11"/>
        <v>2.980000000000018</v>
      </c>
      <c r="V50" s="125">
        <f t="shared" si="9"/>
        <v>217.14</v>
      </c>
      <c r="W50" s="16">
        <v>12</v>
      </c>
      <c r="X50" s="137">
        <v>44</v>
      </c>
      <c r="Y50" s="98">
        <v>43</v>
      </c>
      <c r="Z50" s="137">
        <v>44.14</v>
      </c>
      <c r="AA50" s="98">
        <v>43</v>
      </c>
      <c r="AB50" s="99">
        <v>43</v>
      </c>
      <c r="AC50" s="131"/>
      <c r="AD50" s="125">
        <v>218.56</v>
      </c>
      <c r="AE50" s="16">
        <v>11</v>
      </c>
      <c r="AF50" s="137">
        <v>44</v>
      </c>
      <c r="AG50" s="98">
        <v>43</v>
      </c>
      <c r="AH50" s="137">
        <v>44</v>
      </c>
      <c r="AI50" s="89">
        <v>44.56</v>
      </c>
      <c r="AJ50" s="99">
        <v>43</v>
      </c>
      <c r="AK50" s="133"/>
      <c r="AL50" s="128">
        <v>9.282</v>
      </c>
      <c r="AM50" s="16">
        <v>15</v>
      </c>
      <c r="AN50" s="158">
        <f t="shared" si="12"/>
        <v>0.5850000000000009</v>
      </c>
      <c r="AO50" s="4"/>
      <c r="AQ50" s="16">
        <v>11</v>
      </c>
    </row>
    <row r="51" spans="13:43" ht="18" customHeight="1">
      <c r="M51" s="4"/>
      <c r="N51" s="11">
        <v>12</v>
      </c>
      <c r="O51" s="124">
        <f t="shared" si="8"/>
        <v>431.73</v>
      </c>
      <c r="P51" s="8" t="s">
        <v>51</v>
      </c>
      <c r="Q51" s="9" t="s">
        <v>48</v>
      </c>
      <c r="R51" s="9" t="s">
        <v>24</v>
      </c>
      <c r="S51" s="12">
        <v>38</v>
      </c>
      <c r="T51" s="49">
        <f t="shared" si="10"/>
        <v>25.609999999999957</v>
      </c>
      <c r="U51" s="80">
        <f t="shared" si="11"/>
        <v>3.9699999999999704</v>
      </c>
      <c r="V51" s="125">
        <f t="shared" si="9"/>
        <v>216.18</v>
      </c>
      <c r="W51" s="16">
        <v>13</v>
      </c>
      <c r="X51" s="73">
        <v>42</v>
      </c>
      <c r="Y51" s="137">
        <v>44</v>
      </c>
      <c r="Z51" s="137">
        <v>44</v>
      </c>
      <c r="AA51" s="98">
        <v>43.18</v>
      </c>
      <c r="AB51" s="99">
        <v>43</v>
      </c>
      <c r="AC51" s="131"/>
      <c r="AD51" s="125">
        <v>215.55</v>
      </c>
      <c r="AE51" s="16">
        <v>12</v>
      </c>
      <c r="AF51" s="137">
        <v>43.55</v>
      </c>
      <c r="AG51" s="98">
        <v>43</v>
      </c>
      <c r="AH51" s="98">
        <v>43</v>
      </c>
      <c r="AI51" s="98">
        <v>43</v>
      </c>
      <c r="AJ51" s="99">
        <v>43</v>
      </c>
      <c r="AK51" s="133"/>
      <c r="AL51" s="128">
        <v>9.23</v>
      </c>
      <c r="AM51" s="16">
        <v>13</v>
      </c>
      <c r="AN51" s="158">
        <f t="shared" si="12"/>
        <v>0.5330000000000013</v>
      </c>
      <c r="AO51" s="4"/>
      <c r="AQ51" s="16">
        <v>12</v>
      </c>
    </row>
    <row r="52" spans="13:44" ht="18" customHeight="1">
      <c r="M52" s="4"/>
      <c r="N52" s="11">
        <v>13</v>
      </c>
      <c r="O52" s="124">
        <f t="shared" si="8"/>
        <v>430.15</v>
      </c>
      <c r="P52" s="8" t="s">
        <v>112</v>
      </c>
      <c r="Q52" s="9" t="s">
        <v>115</v>
      </c>
      <c r="R52" s="9" t="s">
        <v>24</v>
      </c>
      <c r="S52" s="12">
        <v>26</v>
      </c>
      <c r="T52" s="49">
        <f t="shared" si="10"/>
        <v>27.189999999999998</v>
      </c>
      <c r="U52" s="80">
        <f t="shared" si="11"/>
        <v>1.580000000000041</v>
      </c>
      <c r="V52" s="125">
        <f t="shared" si="9"/>
        <v>215.51</v>
      </c>
      <c r="W52" s="16">
        <v>14</v>
      </c>
      <c r="X52" s="98">
        <v>42.51</v>
      </c>
      <c r="Y52" s="137">
        <v>44</v>
      </c>
      <c r="Z52" s="137">
        <v>44</v>
      </c>
      <c r="AA52" s="98">
        <v>43</v>
      </c>
      <c r="AB52" s="74">
        <v>42</v>
      </c>
      <c r="AC52" s="131"/>
      <c r="AD52" s="125">
        <v>214.64</v>
      </c>
      <c r="AE52" s="16">
        <v>14</v>
      </c>
      <c r="AF52" s="73">
        <v>42</v>
      </c>
      <c r="AG52" s="98">
        <v>43</v>
      </c>
      <c r="AH52" s="137">
        <v>44</v>
      </c>
      <c r="AI52" s="73">
        <v>42</v>
      </c>
      <c r="AJ52" s="136">
        <v>43.64</v>
      </c>
      <c r="AK52" s="133"/>
      <c r="AL52" s="128">
        <v>9.22</v>
      </c>
      <c r="AM52" s="16">
        <v>12</v>
      </c>
      <c r="AN52" s="158">
        <f t="shared" si="12"/>
        <v>0.5230000000000015</v>
      </c>
      <c r="AO52" s="4"/>
      <c r="AQ52" s="16">
        <v>13</v>
      </c>
      <c r="AR52" s="1"/>
    </row>
    <row r="53" spans="13:43" ht="18" customHeight="1">
      <c r="M53" s="4"/>
      <c r="N53" s="11">
        <v>14</v>
      </c>
      <c r="O53" s="124">
        <f t="shared" si="8"/>
        <v>427.04999999999995</v>
      </c>
      <c r="P53" s="8" t="s">
        <v>52</v>
      </c>
      <c r="Q53" s="9" t="s">
        <v>48</v>
      </c>
      <c r="R53" s="9" t="s">
        <v>24</v>
      </c>
      <c r="S53" s="12">
        <v>18</v>
      </c>
      <c r="T53" s="49">
        <f t="shared" si="10"/>
        <v>30.29000000000002</v>
      </c>
      <c r="U53" s="80">
        <f t="shared" si="11"/>
        <v>3.1000000000000227</v>
      </c>
      <c r="V53" s="125">
        <f t="shared" si="9"/>
        <v>211.79</v>
      </c>
      <c r="W53" s="16">
        <v>15</v>
      </c>
      <c r="X53" s="73">
        <v>42</v>
      </c>
      <c r="Y53" s="98">
        <v>43</v>
      </c>
      <c r="Z53" s="137">
        <v>44</v>
      </c>
      <c r="AA53" s="73">
        <v>41</v>
      </c>
      <c r="AB53" s="74">
        <v>41.79</v>
      </c>
      <c r="AC53" s="131"/>
      <c r="AD53" s="125">
        <v>215.26</v>
      </c>
      <c r="AE53" s="16">
        <v>13</v>
      </c>
      <c r="AF53" s="98">
        <v>43</v>
      </c>
      <c r="AG53" s="137">
        <v>44</v>
      </c>
      <c r="AH53" s="137">
        <v>44.26</v>
      </c>
      <c r="AI53" s="73">
        <v>42</v>
      </c>
      <c r="AJ53" s="74">
        <v>42</v>
      </c>
      <c r="AK53" s="133"/>
      <c r="AL53" s="128">
        <v>9.231</v>
      </c>
      <c r="AM53" s="16">
        <v>14</v>
      </c>
      <c r="AN53" s="158">
        <f t="shared" si="12"/>
        <v>0.5340000000000007</v>
      </c>
      <c r="AO53" s="4"/>
      <c r="AQ53" s="16">
        <v>14</v>
      </c>
    </row>
    <row r="54" spans="1:43" s="23" customFormat="1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"/>
      <c r="N54" s="11">
        <v>15</v>
      </c>
      <c r="O54" s="124">
        <f t="shared" si="8"/>
        <v>415.83000000000004</v>
      </c>
      <c r="P54" s="8" t="s">
        <v>110</v>
      </c>
      <c r="Q54" s="31" t="s">
        <v>64</v>
      </c>
      <c r="R54" s="9" t="s">
        <v>24</v>
      </c>
      <c r="S54" s="12">
        <v>10</v>
      </c>
      <c r="T54" s="49">
        <f t="shared" si="10"/>
        <v>41.509999999999934</v>
      </c>
      <c r="U54" s="80">
        <f t="shared" si="11"/>
        <v>11.219999999999914</v>
      </c>
      <c r="V54" s="125">
        <f t="shared" si="9"/>
        <v>222.56</v>
      </c>
      <c r="W54" s="16">
        <v>8</v>
      </c>
      <c r="X54" s="89">
        <v>45</v>
      </c>
      <c r="Y54" s="90">
        <v>45</v>
      </c>
      <c r="Z54" s="89">
        <v>45</v>
      </c>
      <c r="AA54" s="89">
        <v>44.56</v>
      </c>
      <c r="AB54" s="99">
        <v>43</v>
      </c>
      <c r="AC54" s="131"/>
      <c r="AD54" s="125">
        <v>193.27</v>
      </c>
      <c r="AE54" s="16">
        <v>15</v>
      </c>
      <c r="AF54" s="89">
        <v>45.27</v>
      </c>
      <c r="AG54" s="90">
        <v>45</v>
      </c>
      <c r="AH54" s="73">
        <v>17</v>
      </c>
      <c r="AI54" s="137">
        <v>44</v>
      </c>
      <c r="AJ54" s="74">
        <v>42</v>
      </c>
      <c r="AK54" s="133"/>
      <c r="AL54" s="128">
        <v>9.033</v>
      </c>
      <c r="AM54" s="16">
        <v>9</v>
      </c>
      <c r="AN54" s="158">
        <f t="shared" si="12"/>
        <v>0.3360000000000003</v>
      </c>
      <c r="AO54" s="4"/>
      <c r="AQ54" s="16">
        <v>15</v>
      </c>
    </row>
    <row r="55" spans="1:43" s="23" customFormat="1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67" t="s">
        <v>34</v>
      </c>
      <c r="AE55" s="167"/>
      <c r="AF55" s="167"/>
      <c r="AG55" s="167"/>
      <c r="AH55" s="167"/>
      <c r="AI55" s="167"/>
      <c r="AJ55" s="167"/>
      <c r="AK55" s="52"/>
      <c r="AL55" s="126">
        <f>AVERAGE(AL40:AL54)</f>
        <v>9.018666666666666</v>
      </c>
      <c r="AM55" s="4"/>
      <c r="AN55" s="4"/>
      <c r="AO55" s="4"/>
      <c r="AQ55" s="6"/>
    </row>
    <row r="56" spans="1:43" s="23" customFormat="1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"/>
      <c r="N56" s="4"/>
      <c r="O56" s="4"/>
      <c r="P56" s="4"/>
      <c r="Q56" s="4"/>
      <c r="R56" s="4"/>
      <c r="S56" s="4"/>
      <c r="T56" s="4"/>
      <c r="U56" s="139" t="s">
        <v>103</v>
      </c>
      <c r="V56" s="139"/>
      <c r="W56" s="139"/>
      <c r="X56" s="4"/>
      <c r="Y56" s="4"/>
      <c r="Z56" s="4"/>
      <c r="AA56" s="4"/>
      <c r="AB56" s="4"/>
      <c r="AC56" s="4"/>
      <c r="AD56" s="167" t="s">
        <v>36</v>
      </c>
      <c r="AE56" s="167"/>
      <c r="AF56" s="167"/>
      <c r="AG56" s="167"/>
      <c r="AH56" s="167"/>
      <c r="AI56" s="167"/>
      <c r="AJ56" s="167"/>
      <c r="AK56" s="52"/>
      <c r="AL56" s="126">
        <f>120/AL55</f>
        <v>13.305736250739209</v>
      </c>
      <c r="AM56" s="4"/>
      <c r="AN56" s="4"/>
      <c r="AO56" s="4"/>
      <c r="AQ56" s="6"/>
    </row>
    <row r="57" spans="13:41" ht="18" customHeight="1">
      <c r="M57" s="4"/>
      <c r="N57" s="195" t="s">
        <v>60</v>
      </c>
      <c r="O57" s="195"/>
      <c r="P57" s="195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67"/>
    </row>
    <row r="58" spans="13:41" ht="18" customHeight="1" thickBot="1">
      <c r="M58" s="4"/>
      <c r="N58" s="196"/>
      <c r="O58" s="196"/>
      <c r="P58" s="196"/>
      <c r="Q58" s="24"/>
      <c r="R58" s="181" t="s">
        <v>124</v>
      </c>
      <c r="S58" s="181"/>
      <c r="T58" s="181"/>
      <c r="U58" s="181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182">
        <v>41300</v>
      </c>
      <c r="AM58" s="182"/>
      <c r="AN58" s="182"/>
      <c r="AO58" s="67"/>
    </row>
    <row r="59" spans="13:41" ht="18" customHeight="1" thickBot="1">
      <c r="M59" s="4"/>
      <c r="N59" s="191" t="s">
        <v>6</v>
      </c>
      <c r="O59" s="168" t="s">
        <v>7</v>
      </c>
      <c r="P59" s="170" t="s">
        <v>16</v>
      </c>
      <c r="Q59" s="172" t="s">
        <v>8</v>
      </c>
      <c r="R59" s="174" t="s">
        <v>22</v>
      </c>
      <c r="S59" s="174" t="s">
        <v>9</v>
      </c>
      <c r="T59" s="176" t="s">
        <v>10</v>
      </c>
      <c r="U59" s="193"/>
      <c r="V59" s="183" t="s">
        <v>27</v>
      </c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5"/>
      <c r="AL59" s="164" t="s">
        <v>11</v>
      </c>
      <c r="AM59" s="165"/>
      <c r="AN59" s="166"/>
      <c r="AO59" s="67"/>
    </row>
    <row r="60" spans="13:41" ht="18" customHeight="1" thickBot="1">
      <c r="M60" s="4"/>
      <c r="N60" s="192"/>
      <c r="O60" s="169"/>
      <c r="P60" s="171"/>
      <c r="Q60" s="173"/>
      <c r="R60" s="175"/>
      <c r="S60" s="175"/>
      <c r="T60" s="50" t="s">
        <v>12</v>
      </c>
      <c r="U60" s="53" t="s">
        <v>13</v>
      </c>
      <c r="V60" s="82" t="s">
        <v>25</v>
      </c>
      <c r="W60" s="54" t="s">
        <v>6</v>
      </c>
      <c r="X60" s="55">
        <v>1</v>
      </c>
      <c r="Y60" s="54">
        <v>2</v>
      </c>
      <c r="Z60" s="56">
        <v>3</v>
      </c>
      <c r="AA60" s="57">
        <v>4</v>
      </c>
      <c r="AB60" s="58">
        <v>5</v>
      </c>
      <c r="AC60" s="130"/>
      <c r="AD60" s="82" t="s">
        <v>26</v>
      </c>
      <c r="AE60" s="54" t="s">
        <v>6</v>
      </c>
      <c r="AF60" s="55">
        <v>1</v>
      </c>
      <c r="AG60" s="54">
        <v>2</v>
      </c>
      <c r="AH60" s="56">
        <v>3</v>
      </c>
      <c r="AI60" s="57">
        <v>4</v>
      </c>
      <c r="AJ60" s="58">
        <v>5</v>
      </c>
      <c r="AK60" s="130"/>
      <c r="AL60" s="7" t="s">
        <v>14</v>
      </c>
      <c r="AM60" s="45" t="s">
        <v>6</v>
      </c>
      <c r="AN60" s="47" t="s">
        <v>55</v>
      </c>
      <c r="AO60" s="67"/>
    </row>
    <row r="61" spans="13:43" ht="18" customHeight="1">
      <c r="M61" s="4"/>
      <c r="N61" s="36">
        <v>1</v>
      </c>
      <c r="O61" s="37">
        <f aca="true" t="shared" si="13" ref="O61:O67">V61+AD61</f>
        <v>543.41</v>
      </c>
      <c r="P61" s="61" t="s">
        <v>58</v>
      </c>
      <c r="Q61" s="31" t="s">
        <v>115</v>
      </c>
      <c r="R61" s="39" t="s">
        <v>24</v>
      </c>
      <c r="S61" s="40">
        <v>31</v>
      </c>
      <c r="T61" s="78"/>
      <c r="U61" s="79"/>
      <c r="V61" s="249">
        <v>271.84</v>
      </c>
      <c r="W61" s="123">
        <v>1</v>
      </c>
      <c r="X61" s="250">
        <v>54</v>
      </c>
      <c r="Y61" s="92">
        <v>53</v>
      </c>
      <c r="Z61" s="138">
        <v>56</v>
      </c>
      <c r="AA61" s="88">
        <v>54</v>
      </c>
      <c r="AB61" s="84">
        <v>54.84</v>
      </c>
      <c r="AC61" s="131"/>
      <c r="AD61" s="249">
        <v>271.57</v>
      </c>
      <c r="AE61" s="142">
        <v>2</v>
      </c>
      <c r="AF61" s="91">
        <v>53</v>
      </c>
      <c r="AG61" s="84">
        <v>54.57</v>
      </c>
      <c r="AH61" s="84">
        <v>55</v>
      </c>
      <c r="AI61" s="88">
        <v>54</v>
      </c>
      <c r="AJ61" s="84">
        <v>55</v>
      </c>
      <c r="AK61" s="131"/>
      <c r="AL61" s="48">
        <v>7.378</v>
      </c>
      <c r="AM61" s="142">
        <v>2</v>
      </c>
      <c r="AN61" s="253">
        <f>AL61-$AL$63</f>
        <v>0.07099999999999973</v>
      </c>
      <c r="AO61" s="67"/>
      <c r="AQ61" s="123">
        <v>1</v>
      </c>
    </row>
    <row r="62" spans="13:43" ht="18" customHeight="1">
      <c r="M62" s="4"/>
      <c r="N62" s="11">
        <v>2</v>
      </c>
      <c r="O62" s="29">
        <f t="shared" si="13"/>
        <v>537.1</v>
      </c>
      <c r="P62" s="8" t="s">
        <v>47</v>
      </c>
      <c r="Q62" s="9" t="s">
        <v>117</v>
      </c>
      <c r="R62" s="9" t="s">
        <v>24</v>
      </c>
      <c r="S62" s="12">
        <v>28</v>
      </c>
      <c r="T62" s="49">
        <f>$O$61-O62</f>
        <v>6.309999999999945</v>
      </c>
      <c r="U62" s="71"/>
      <c r="V62" s="249">
        <v>264.36</v>
      </c>
      <c r="W62" s="14">
        <v>3</v>
      </c>
      <c r="X62" s="147">
        <v>54</v>
      </c>
      <c r="Y62" s="84">
        <v>55</v>
      </c>
      <c r="Z62" s="84">
        <v>55</v>
      </c>
      <c r="AA62" s="95">
        <v>53</v>
      </c>
      <c r="AB62" s="153">
        <v>47.36</v>
      </c>
      <c r="AC62" s="131"/>
      <c r="AD62" s="249">
        <v>272.74</v>
      </c>
      <c r="AE62" s="51">
        <v>1</v>
      </c>
      <c r="AF62" s="84">
        <v>54.74</v>
      </c>
      <c r="AG62" s="84">
        <v>55</v>
      </c>
      <c r="AH62" s="94">
        <v>53</v>
      </c>
      <c r="AI62" s="84">
        <v>55</v>
      </c>
      <c r="AJ62" s="84">
        <v>55</v>
      </c>
      <c r="AK62" s="131"/>
      <c r="AL62" s="44">
        <v>7.423</v>
      </c>
      <c r="AM62" s="14">
        <v>3</v>
      </c>
      <c r="AN62" s="158">
        <f aca="true" t="shared" si="14" ref="AN62:AN69">AL62-$AL$63</f>
        <v>0.11599999999999966</v>
      </c>
      <c r="AO62" s="4"/>
      <c r="AQ62" s="13">
        <v>2</v>
      </c>
    </row>
    <row r="63" spans="13:43" ht="18" customHeight="1">
      <c r="M63" s="4"/>
      <c r="N63" s="11">
        <v>3</v>
      </c>
      <c r="O63" s="29">
        <f t="shared" si="13"/>
        <v>525.52</v>
      </c>
      <c r="P63" s="8" t="s">
        <v>107</v>
      </c>
      <c r="Q63" s="9" t="s">
        <v>117</v>
      </c>
      <c r="R63" s="9" t="s">
        <v>24</v>
      </c>
      <c r="S63" s="12">
        <v>4</v>
      </c>
      <c r="T63" s="49">
        <f aca="true" t="shared" si="15" ref="T63:T69">$O$61-O63</f>
        <v>17.889999999999986</v>
      </c>
      <c r="U63" s="80">
        <f aca="true" t="shared" si="16" ref="U63:U69">O62-O63</f>
        <v>11.580000000000041</v>
      </c>
      <c r="V63" s="249">
        <v>265.09</v>
      </c>
      <c r="W63" s="13">
        <v>2</v>
      </c>
      <c r="X63" s="147">
        <v>54</v>
      </c>
      <c r="Y63" s="89">
        <v>54</v>
      </c>
      <c r="Z63" s="84">
        <v>55</v>
      </c>
      <c r="AA63" s="73">
        <v>46</v>
      </c>
      <c r="AB63" s="138">
        <v>56.09</v>
      </c>
      <c r="AC63" s="131"/>
      <c r="AD63" s="249">
        <v>260.43</v>
      </c>
      <c r="AE63" s="16">
        <v>5</v>
      </c>
      <c r="AF63" s="147">
        <v>54</v>
      </c>
      <c r="AG63" s="94">
        <v>53</v>
      </c>
      <c r="AH63" s="89">
        <v>54</v>
      </c>
      <c r="AI63" s="73">
        <v>44.43</v>
      </c>
      <c r="AJ63" s="84">
        <v>55</v>
      </c>
      <c r="AK63" s="131"/>
      <c r="AL63" s="44">
        <v>7.307</v>
      </c>
      <c r="AM63" s="51">
        <v>1</v>
      </c>
      <c r="AN63" s="71"/>
      <c r="AO63" s="4"/>
      <c r="AQ63" s="14">
        <v>3</v>
      </c>
    </row>
    <row r="64" spans="13:43" ht="18" customHeight="1">
      <c r="M64" s="4"/>
      <c r="N64" s="11">
        <v>4</v>
      </c>
      <c r="O64" s="29">
        <f t="shared" si="13"/>
        <v>511.02</v>
      </c>
      <c r="P64" s="8" t="s">
        <v>51</v>
      </c>
      <c r="Q64" s="9" t="s">
        <v>125</v>
      </c>
      <c r="R64" s="9" t="s">
        <v>24</v>
      </c>
      <c r="S64" s="12">
        <v>38</v>
      </c>
      <c r="T64" s="49">
        <f t="shared" si="15"/>
        <v>32.389999999999986</v>
      </c>
      <c r="U64" s="80">
        <f t="shared" si="16"/>
        <v>14.5</v>
      </c>
      <c r="V64" s="249">
        <v>240.14</v>
      </c>
      <c r="W64" s="16">
        <v>7</v>
      </c>
      <c r="X64" s="77">
        <v>23</v>
      </c>
      <c r="Y64" s="89">
        <v>54</v>
      </c>
      <c r="Z64" s="84">
        <v>55.14</v>
      </c>
      <c r="AA64" s="89">
        <v>54</v>
      </c>
      <c r="AB64" s="89">
        <v>54</v>
      </c>
      <c r="AC64" s="131"/>
      <c r="AD64" s="249">
        <v>270.88</v>
      </c>
      <c r="AE64" s="14">
        <v>3</v>
      </c>
      <c r="AF64" s="251">
        <v>53</v>
      </c>
      <c r="AG64" s="89">
        <v>54</v>
      </c>
      <c r="AH64" s="84">
        <v>55</v>
      </c>
      <c r="AI64" s="89">
        <v>54</v>
      </c>
      <c r="AJ64" s="84">
        <v>54.88</v>
      </c>
      <c r="AK64" s="131"/>
      <c r="AL64" s="44">
        <v>7.428</v>
      </c>
      <c r="AM64" s="16">
        <v>4</v>
      </c>
      <c r="AN64" s="158">
        <f t="shared" si="14"/>
        <v>0.12099999999999955</v>
      </c>
      <c r="AO64" s="4"/>
      <c r="AQ64" s="16">
        <v>4</v>
      </c>
    </row>
    <row r="65" spans="13:43" ht="18" customHeight="1">
      <c r="M65" s="4"/>
      <c r="N65" s="11">
        <v>5</v>
      </c>
      <c r="O65" s="29">
        <f t="shared" si="13"/>
        <v>507.03999999999996</v>
      </c>
      <c r="P65" s="15" t="s">
        <v>15</v>
      </c>
      <c r="Q65" s="9" t="s">
        <v>61</v>
      </c>
      <c r="R65" s="9" t="s">
        <v>24</v>
      </c>
      <c r="S65" s="12">
        <v>26</v>
      </c>
      <c r="T65" s="49">
        <f t="shared" si="15"/>
        <v>36.370000000000005</v>
      </c>
      <c r="U65" s="80">
        <f t="shared" si="16"/>
        <v>3.980000000000018</v>
      </c>
      <c r="V65" s="249">
        <v>247.16</v>
      </c>
      <c r="W65" s="16">
        <v>6</v>
      </c>
      <c r="X65" s="77">
        <v>50</v>
      </c>
      <c r="Y65" s="73">
        <v>50</v>
      </c>
      <c r="Z65" s="98">
        <v>52</v>
      </c>
      <c r="AA65" s="73">
        <v>42.16</v>
      </c>
      <c r="AB65" s="94">
        <v>53</v>
      </c>
      <c r="AC65" s="131"/>
      <c r="AD65" s="249">
        <v>259.88</v>
      </c>
      <c r="AE65" s="16">
        <v>6</v>
      </c>
      <c r="AF65" s="77">
        <v>51</v>
      </c>
      <c r="AG65" s="98">
        <v>52</v>
      </c>
      <c r="AH65" s="94">
        <v>53</v>
      </c>
      <c r="AI65" s="73">
        <v>50</v>
      </c>
      <c r="AJ65" s="89">
        <v>53.88</v>
      </c>
      <c r="AK65" s="131"/>
      <c r="AL65" s="44">
        <v>7.702</v>
      </c>
      <c r="AM65" s="16">
        <v>8</v>
      </c>
      <c r="AN65" s="158">
        <f t="shared" si="14"/>
        <v>0.3949999999999996</v>
      </c>
      <c r="AO65" s="4"/>
      <c r="AQ65" s="16">
        <v>5</v>
      </c>
    </row>
    <row r="66" spans="13:43" ht="18" customHeight="1">
      <c r="M66" s="4"/>
      <c r="N66" s="11">
        <v>6</v>
      </c>
      <c r="O66" s="29">
        <f t="shared" si="13"/>
        <v>501.8</v>
      </c>
      <c r="P66" s="8" t="s">
        <v>46</v>
      </c>
      <c r="Q66" s="9" t="s">
        <v>48</v>
      </c>
      <c r="R66" s="9" t="s">
        <v>24</v>
      </c>
      <c r="S66" s="12">
        <v>7</v>
      </c>
      <c r="T66" s="49">
        <f t="shared" si="15"/>
        <v>41.60999999999996</v>
      </c>
      <c r="U66" s="80">
        <f t="shared" si="16"/>
        <v>5.239999999999952</v>
      </c>
      <c r="V66" s="249">
        <v>250.9</v>
      </c>
      <c r="W66" s="16">
        <v>4</v>
      </c>
      <c r="X66" s="77">
        <v>49</v>
      </c>
      <c r="Y66" s="73">
        <v>49.9</v>
      </c>
      <c r="Z66" s="98">
        <v>52</v>
      </c>
      <c r="AA66" s="98">
        <v>52</v>
      </c>
      <c r="AB66" s="73">
        <v>48</v>
      </c>
      <c r="AC66" s="131"/>
      <c r="AD66" s="249">
        <v>250.9</v>
      </c>
      <c r="AE66" s="16">
        <v>9</v>
      </c>
      <c r="AF66" s="77">
        <v>48</v>
      </c>
      <c r="AG66" s="73">
        <v>50</v>
      </c>
      <c r="AH66" s="98">
        <v>52</v>
      </c>
      <c r="AI66" s="73">
        <v>51</v>
      </c>
      <c r="AJ66" s="73">
        <v>49.9</v>
      </c>
      <c r="AK66" s="131"/>
      <c r="AL66" s="44">
        <v>7.609</v>
      </c>
      <c r="AM66" s="16">
        <v>6</v>
      </c>
      <c r="AN66" s="158">
        <f t="shared" si="14"/>
        <v>0.3019999999999996</v>
      </c>
      <c r="AO66" s="4"/>
      <c r="AQ66" s="16">
        <v>6</v>
      </c>
    </row>
    <row r="67" spans="13:43" ht="18" customHeight="1">
      <c r="M67" s="4"/>
      <c r="N67" s="11">
        <v>7</v>
      </c>
      <c r="O67" s="29">
        <f t="shared" si="13"/>
        <v>489.07</v>
      </c>
      <c r="P67" s="8" t="s">
        <v>40</v>
      </c>
      <c r="Q67" s="9" t="s">
        <v>48</v>
      </c>
      <c r="R67" s="9" t="s">
        <v>24</v>
      </c>
      <c r="S67" s="12">
        <v>39</v>
      </c>
      <c r="T67" s="49">
        <f t="shared" si="15"/>
        <v>54.339999999999975</v>
      </c>
      <c r="U67" s="80">
        <f t="shared" si="16"/>
        <v>12.730000000000018</v>
      </c>
      <c r="V67" s="249">
        <v>222.86</v>
      </c>
      <c r="W67" s="16">
        <v>8</v>
      </c>
      <c r="X67" s="77">
        <v>51</v>
      </c>
      <c r="Y67" s="98">
        <v>52</v>
      </c>
      <c r="Z67" s="73">
        <v>12</v>
      </c>
      <c r="AA67" s="94">
        <v>53</v>
      </c>
      <c r="AB67" s="84">
        <v>54.86</v>
      </c>
      <c r="AC67" s="131"/>
      <c r="AD67" s="249">
        <v>266.21</v>
      </c>
      <c r="AE67" s="16">
        <v>4</v>
      </c>
      <c r="AF67" s="97">
        <v>52</v>
      </c>
      <c r="AG67" s="94">
        <v>53</v>
      </c>
      <c r="AH67" s="98">
        <v>52</v>
      </c>
      <c r="AI67" s="89">
        <v>54</v>
      </c>
      <c r="AJ67" s="84">
        <v>55.21</v>
      </c>
      <c r="AK67" s="131"/>
      <c r="AL67" s="44">
        <v>7.535</v>
      </c>
      <c r="AM67" s="16">
        <v>5</v>
      </c>
      <c r="AN67" s="158">
        <f t="shared" si="14"/>
        <v>0.22799999999999976</v>
      </c>
      <c r="AO67" s="4"/>
      <c r="AQ67" s="16">
        <v>7</v>
      </c>
    </row>
    <row r="68" spans="13:43" ht="18" customHeight="1">
      <c r="M68" s="4"/>
      <c r="N68" s="11">
        <v>8</v>
      </c>
      <c r="O68" s="29">
        <f>V68+AD68-15.93</f>
        <v>487.65000000000003</v>
      </c>
      <c r="P68" s="8" t="s">
        <v>52</v>
      </c>
      <c r="Q68" s="9" t="s">
        <v>48</v>
      </c>
      <c r="R68" s="9" t="s">
        <v>24</v>
      </c>
      <c r="S68" s="12">
        <v>6</v>
      </c>
      <c r="T68" s="49">
        <f t="shared" si="15"/>
        <v>55.759999999999934</v>
      </c>
      <c r="U68" s="80">
        <f t="shared" si="16"/>
        <v>1.419999999999959</v>
      </c>
      <c r="V68" s="249">
        <v>250.53</v>
      </c>
      <c r="W68" s="16">
        <v>5</v>
      </c>
      <c r="X68" s="77">
        <v>48</v>
      </c>
      <c r="Y68" s="73">
        <v>49</v>
      </c>
      <c r="Z68" s="73">
        <v>50</v>
      </c>
      <c r="AA68" s="73">
        <v>50</v>
      </c>
      <c r="AB68" s="89">
        <v>53.53</v>
      </c>
      <c r="AC68" s="131"/>
      <c r="AD68" s="249">
        <v>253.05</v>
      </c>
      <c r="AE68" s="16">
        <v>8</v>
      </c>
      <c r="AF68" s="77">
        <v>49</v>
      </c>
      <c r="AG68" s="73">
        <v>51</v>
      </c>
      <c r="AH68" s="73">
        <v>51.05</v>
      </c>
      <c r="AI68" s="73">
        <v>51</v>
      </c>
      <c r="AJ68" s="73">
        <v>51</v>
      </c>
      <c r="AK68" s="131"/>
      <c r="AL68" s="44">
        <v>7.652</v>
      </c>
      <c r="AM68" s="16">
        <v>7</v>
      </c>
      <c r="AN68" s="158">
        <f t="shared" si="14"/>
        <v>0.34499999999999975</v>
      </c>
      <c r="AO68" s="4"/>
      <c r="AQ68" s="16">
        <v>8</v>
      </c>
    </row>
    <row r="69" spans="13:43" ht="18" customHeight="1">
      <c r="M69" s="4"/>
      <c r="N69" s="11">
        <v>9</v>
      </c>
      <c r="O69" s="29">
        <f>V69+AD69</f>
        <v>405.16999999999996</v>
      </c>
      <c r="P69" s="15" t="s">
        <v>23</v>
      </c>
      <c r="Q69" s="9" t="s">
        <v>123</v>
      </c>
      <c r="R69" s="9" t="s">
        <v>24</v>
      </c>
      <c r="S69" s="12">
        <v>14</v>
      </c>
      <c r="T69" s="49">
        <f t="shared" si="15"/>
        <v>138.24</v>
      </c>
      <c r="U69" s="80">
        <f t="shared" si="16"/>
        <v>82.48000000000008</v>
      </c>
      <c r="V69" s="249">
        <v>152</v>
      </c>
      <c r="W69" s="16">
        <v>9</v>
      </c>
      <c r="X69" s="77">
        <v>11</v>
      </c>
      <c r="Y69" s="73">
        <v>35</v>
      </c>
      <c r="Z69" s="73">
        <v>48</v>
      </c>
      <c r="AA69" s="73">
        <v>6</v>
      </c>
      <c r="AB69" s="73">
        <v>52</v>
      </c>
      <c r="AC69" s="131"/>
      <c r="AD69" s="249">
        <v>253.17</v>
      </c>
      <c r="AE69" s="16">
        <v>7</v>
      </c>
      <c r="AF69" s="77">
        <v>50</v>
      </c>
      <c r="AG69" s="73">
        <v>51</v>
      </c>
      <c r="AH69" s="73">
        <v>47</v>
      </c>
      <c r="AI69" s="98">
        <v>52</v>
      </c>
      <c r="AJ69" s="252">
        <v>53.17</v>
      </c>
      <c r="AK69" s="131"/>
      <c r="AL69" s="44">
        <v>7.778</v>
      </c>
      <c r="AM69" s="16">
        <v>9</v>
      </c>
      <c r="AN69" s="158">
        <f t="shared" si="14"/>
        <v>0.4709999999999992</v>
      </c>
      <c r="AO69" s="4"/>
      <c r="AQ69" s="16">
        <v>9</v>
      </c>
    </row>
    <row r="70" spans="13:41" ht="18" customHeight="1"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67" t="s">
        <v>34</v>
      </c>
      <c r="AE70" s="167"/>
      <c r="AF70" s="167"/>
      <c r="AG70" s="167"/>
      <c r="AH70" s="167"/>
      <c r="AI70" s="167"/>
      <c r="AJ70" s="167"/>
      <c r="AK70" s="52"/>
      <c r="AL70" s="25">
        <f>AVERAGE(AL61:AL69)</f>
        <v>7.534666666666668</v>
      </c>
      <c r="AM70" s="4"/>
      <c r="AN70" s="4"/>
      <c r="AO70" s="4"/>
    </row>
    <row r="71" spans="13:41" ht="18" customHeight="1"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67" t="s">
        <v>36</v>
      </c>
      <c r="AE71" s="167"/>
      <c r="AF71" s="167"/>
      <c r="AG71" s="167"/>
      <c r="AH71" s="167"/>
      <c r="AI71" s="167"/>
      <c r="AJ71" s="167"/>
      <c r="AK71" s="52"/>
      <c r="AL71" s="111">
        <f>120/AL70</f>
        <v>15.926384710670675</v>
      </c>
      <c r="AM71" s="4"/>
      <c r="AN71" s="4"/>
      <c r="AO71" s="4"/>
    </row>
    <row r="72" spans="22:25" ht="18" customHeight="1">
      <c r="V72" s="6"/>
      <c r="W72" s="6"/>
      <c r="X72" s="6"/>
      <c r="Y72" s="6"/>
    </row>
    <row r="73" spans="22:25" ht="18" customHeight="1">
      <c r="V73" s="6"/>
      <c r="W73" s="6"/>
      <c r="X73" s="6"/>
      <c r="Y73" s="6"/>
    </row>
    <row r="74" spans="22:25" ht="18" customHeight="1">
      <c r="V74" s="6"/>
      <c r="W74" s="6"/>
      <c r="X74" s="6"/>
      <c r="Y74" s="6"/>
    </row>
    <row r="75" spans="22:25" ht="18" customHeight="1">
      <c r="V75" s="6"/>
      <c r="W75" s="6"/>
      <c r="X75" s="6"/>
      <c r="Y75" s="6"/>
    </row>
    <row r="76" spans="22:25" ht="18" customHeight="1">
      <c r="V76" s="6"/>
      <c r="W76" s="6"/>
      <c r="X76" s="6"/>
      <c r="Y76" s="6"/>
    </row>
    <row r="77" spans="22:25" ht="18" customHeight="1">
      <c r="V77" s="6"/>
      <c r="W77" s="6"/>
      <c r="X77" s="6"/>
      <c r="Y77" s="6"/>
    </row>
    <row r="78" spans="22:25" ht="18" customHeight="1">
      <c r="V78" s="6"/>
      <c r="W78" s="6"/>
      <c r="X78" s="6"/>
      <c r="Y78" s="6"/>
    </row>
    <row r="79" spans="22:25" ht="18" customHeight="1">
      <c r="V79" s="6"/>
      <c r="W79" s="6"/>
      <c r="X79" s="6"/>
      <c r="Y79" s="6"/>
    </row>
    <row r="80" spans="22:25" ht="18" customHeight="1">
      <c r="V80" s="6"/>
      <c r="W80" s="6"/>
      <c r="X80" s="6"/>
      <c r="Y80" s="6"/>
    </row>
    <row r="81" spans="22:25" ht="18" customHeight="1">
      <c r="V81" s="6"/>
      <c r="W81" s="6"/>
      <c r="X81" s="6"/>
      <c r="Y81" s="6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79">
    <mergeCell ref="R2:AA2"/>
    <mergeCell ref="AB2:AN2"/>
    <mergeCell ref="V59:AK59"/>
    <mergeCell ref="AL59:AN59"/>
    <mergeCell ref="AD70:AJ70"/>
    <mergeCell ref="AD71:AJ71"/>
    <mergeCell ref="N57:P58"/>
    <mergeCell ref="R58:U58"/>
    <mergeCell ref="AL58:AN58"/>
    <mergeCell ref="N59:N60"/>
    <mergeCell ref="O59:O60"/>
    <mergeCell ref="P59:P60"/>
    <mergeCell ref="Q59:Q60"/>
    <mergeCell ref="R59:R60"/>
    <mergeCell ref="S59:S60"/>
    <mergeCell ref="T59:U59"/>
    <mergeCell ref="E5:I6"/>
    <mergeCell ref="B14:L15"/>
    <mergeCell ref="J7:L8"/>
    <mergeCell ref="J9:L12"/>
    <mergeCell ref="E7:I12"/>
    <mergeCell ref="B11:D12"/>
    <mergeCell ref="B9:D10"/>
    <mergeCell ref="B40:L40"/>
    <mergeCell ref="B43:L43"/>
    <mergeCell ref="B42:L42"/>
    <mergeCell ref="AD20:AJ20"/>
    <mergeCell ref="AD19:AJ19"/>
    <mergeCell ref="B17:C18"/>
    <mergeCell ref="D17:D18"/>
    <mergeCell ref="E17:E18"/>
    <mergeCell ref="N21:P22"/>
    <mergeCell ref="B2:L3"/>
    <mergeCell ref="N6:P7"/>
    <mergeCell ref="F17:F18"/>
    <mergeCell ref="G17:L17"/>
    <mergeCell ref="B41:L41"/>
    <mergeCell ref="R3:AM3"/>
    <mergeCell ref="N2:Q3"/>
    <mergeCell ref="R7:U7"/>
    <mergeCell ref="V8:AK8"/>
    <mergeCell ref="AL7:AN7"/>
    <mergeCell ref="N8:N9"/>
    <mergeCell ref="O8:O9"/>
    <mergeCell ref="P8:P9"/>
    <mergeCell ref="Q8:Q9"/>
    <mergeCell ref="R8:R9"/>
    <mergeCell ref="S8:S9"/>
    <mergeCell ref="T8:U8"/>
    <mergeCell ref="AL8:AN8"/>
    <mergeCell ref="N38:N39"/>
    <mergeCell ref="R22:U22"/>
    <mergeCell ref="AL22:AN22"/>
    <mergeCell ref="N23:N24"/>
    <mergeCell ref="O23:O24"/>
    <mergeCell ref="P23:P24"/>
    <mergeCell ref="Q23:Q24"/>
    <mergeCell ref="R23:R24"/>
    <mergeCell ref="S23:S24"/>
    <mergeCell ref="T23:U23"/>
    <mergeCell ref="AL23:AN23"/>
    <mergeCell ref="AD34:AJ34"/>
    <mergeCell ref="AD35:AJ35"/>
    <mergeCell ref="N36:P37"/>
    <mergeCell ref="R37:U37"/>
    <mergeCell ref="AL37:AN37"/>
    <mergeCell ref="V23:AJ23"/>
    <mergeCell ref="AK23:AK33"/>
    <mergeCell ref="AC24:AC33"/>
    <mergeCell ref="V38:AJ38"/>
    <mergeCell ref="AL38:AN38"/>
    <mergeCell ref="AD55:AJ55"/>
    <mergeCell ref="AD56:AJ56"/>
    <mergeCell ref="O38:O39"/>
    <mergeCell ref="P38:P39"/>
    <mergeCell ref="Q38:Q39"/>
    <mergeCell ref="R38:R39"/>
    <mergeCell ref="S38:S39"/>
    <mergeCell ref="T38:U38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ignoredErrors>
    <ignoredError sqref="E22:E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.7109375" style="1" customWidth="1"/>
    <col min="2" max="2" width="148.7109375" style="1" customWidth="1"/>
    <col min="3" max="3" width="3.7109375" style="1" customWidth="1"/>
    <col min="4" max="16384" width="11.421875" style="1" customWidth="1"/>
  </cols>
  <sheetData>
    <row r="2" s="3" customFormat="1" ht="23.25">
      <c r="B2" s="3" t="s">
        <v>43</v>
      </c>
    </row>
    <row r="4" ht="12.75">
      <c r="B4" s="1" t="s">
        <v>45</v>
      </c>
    </row>
    <row r="5" ht="12.75">
      <c r="B5" s="1" t="s">
        <v>0</v>
      </c>
    </row>
    <row r="7" ht="12.75">
      <c r="B7" s="2" t="s">
        <v>69</v>
      </c>
    </row>
    <row r="8" ht="12.75">
      <c r="B8" s="2" t="s">
        <v>70</v>
      </c>
    </row>
    <row r="9" ht="12.75">
      <c r="B9" s="30" t="s">
        <v>71</v>
      </c>
    </row>
    <row r="10" ht="12.75">
      <c r="B10" s="30" t="s">
        <v>93</v>
      </c>
    </row>
    <row r="11" ht="12.75">
      <c r="B11" s="30" t="s">
        <v>94</v>
      </c>
    </row>
    <row r="12" ht="12.75">
      <c r="B12" s="30" t="s">
        <v>95</v>
      </c>
    </row>
    <row r="13" ht="12.75">
      <c r="B13" s="30" t="s">
        <v>96</v>
      </c>
    </row>
    <row r="14" ht="12.75">
      <c r="B14" s="30" t="s">
        <v>74</v>
      </c>
    </row>
    <row r="15" ht="12.75">
      <c r="B15" s="1" t="s">
        <v>39</v>
      </c>
    </row>
    <row r="16" ht="12.75">
      <c r="B16" s="30" t="s">
        <v>90</v>
      </c>
    </row>
    <row r="17" ht="12.75">
      <c r="B17" s="30"/>
    </row>
    <row r="18" ht="12.75">
      <c r="B18" s="2" t="s">
        <v>78</v>
      </c>
    </row>
    <row r="19" ht="12.75">
      <c r="B19" s="30" t="s">
        <v>73</v>
      </c>
    </row>
    <row r="20" ht="12.75">
      <c r="B20" s="30" t="s">
        <v>72</v>
      </c>
    </row>
    <row r="21" ht="12.75">
      <c r="B21" s="30" t="s">
        <v>75</v>
      </c>
    </row>
    <row r="22" ht="12.75">
      <c r="B22" s="30" t="s">
        <v>76</v>
      </c>
    </row>
    <row r="23" ht="12.75">
      <c r="B23" s="30" t="s">
        <v>80</v>
      </c>
    </row>
    <row r="25" ht="12.75">
      <c r="B25" s="2" t="s">
        <v>77</v>
      </c>
    </row>
    <row r="26" ht="12.75">
      <c r="B26" s="1" t="s">
        <v>1</v>
      </c>
    </row>
    <row r="27" ht="12.75">
      <c r="B27" s="1" t="s">
        <v>2</v>
      </c>
    </row>
    <row r="28" ht="12.75">
      <c r="B28" s="30" t="s">
        <v>82</v>
      </c>
    </row>
    <row r="29" ht="12.75">
      <c r="B29" s="30" t="s">
        <v>81</v>
      </c>
    </row>
    <row r="30" ht="12.75">
      <c r="B30" s="30" t="s">
        <v>85</v>
      </c>
    </row>
    <row r="31" ht="12.75">
      <c r="B31" s="30" t="s">
        <v>83</v>
      </c>
    </row>
    <row r="32" ht="12.75">
      <c r="B32" s="30" t="s">
        <v>84</v>
      </c>
    </row>
    <row r="33" ht="12.75">
      <c r="B33" s="30" t="s">
        <v>91</v>
      </c>
    </row>
    <row r="34" ht="12.75" customHeight="1">
      <c r="B34" s="2" t="s">
        <v>50</v>
      </c>
    </row>
    <row r="35" ht="12.75">
      <c r="B35" s="2" t="s">
        <v>49</v>
      </c>
    </row>
    <row r="37" ht="12.75">
      <c r="B37" s="2" t="s">
        <v>79</v>
      </c>
    </row>
    <row r="38" ht="12.75">
      <c r="B38" s="30" t="s">
        <v>99</v>
      </c>
    </row>
    <row r="39" ht="12.75">
      <c r="B39" s="1" t="s">
        <v>3</v>
      </c>
    </row>
    <row r="40" ht="12.75">
      <c r="B40" s="30" t="s">
        <v>92</v>
      </c>
    </row>
    <row r="42" ht="12.75">
      <c r="B42" s="2" t="s">
        <v>4</v>
      </c>
    </row>
    <row r="43" ht="12.75">
      <c r="B43" s="30" t="s">
        <v>88</v>
      </c>
    </row>
    <row r="44" ht="12.75">
      <c r="B44" s="30" t="s">
        <v>86</v>
      </c>
    </row>
    <row r="45" ht="12.75">
      <c r="B45" s="30" t="s">
        <v>87</v>
      </c>
    </row>
    <row r="46" ht="12.75">
      <c r="B46" s="30" t="s">
        <v>89</v>
      </c>
    </row>
    <row r="47" ht="12.75">
      <c r="B47" s="30" t="s">
        <v>5</v>
      </c>
    </row>
    <row r="49" ht="15.75">
      <c r="B49" s="22" t="s">
        <v>32</v>
      </c>
    </row>
    <row r="50" ht="12.75">
      <c r="B50" s="2" t="s">
        <v>33</v>
      </c>
    </row>
    <row r="51" ht="15.75">
      <c r="B51" s="22" t="s">
        <v>30</v>
      </c>
    </row>
    <row r="52" ht="12.75">
      <c r="B52" s="21" t="s">
        <v>31</v>
      </c>
    </row>
    <row r="53" ht="12.75">
      <c r="B53" s="20" t="s">
        <v>44</v>
      </c>
    </row>
    <row r="54" ht="12.75">
      <c r="B54" s="20" t="s">
        <v>35</v>
      </c>
    </row>
    <row r="55" ht="12.75">
      <c r="B55" s="20" t="s">
        <v>37</v>
      </c>
    </row>
    <row r="56" ht="15.75">
      <c r="B56" s="22" t="s">
        <v>97</v>
      </c>
    </row>
    <row r="57" ht="12.75">
      <c r="B57" s="21" t="s">
        <v>98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bussarda</cp:lastModifiedBy>
  <dcterms:created xsi:type="dcterms:W3CDTF">2009-01-23T06:59:47Z</dcterms:created>
  <dcterms:modified xsi:type="dcterms:W3CDTF">2013-01-26T21:33:25Z</dcterms:modified>
  <cp:category/>
  <cp:version/>
  <cp:contentType/>
  <cp:contentStatus/>
</cp:coreProperties>
</file>